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\Documents\shino\各種管理ツール\Excel\"/>
    </mc:Choice>
  </mc:AlternateContent>
  <bookViews>
    <workbookView xWindow="0" yWindow="0" windowWidth="10710" windowHeight="11160" tabRatio="867" activeTab="3"/>
  </bookViews>
  <sheets>
    <sheet name="【使い方】" sheetId="198" r:id="rId1"/>
    <sheet name="行き先マスタ" sheetId="146" r:id="rId2"/>
    <sheet name="月次集計表" sheetId="46" r:id="rId3"/>
    <sheet name="①" sheetId="147" r:id="rId4"/>
    <sheet name="②" sheetId="162" r:id="rId5"/>
    <sheet name="③" sheetId="163" r:id="rId6"/>
    <sheet name="④" sheetId="181" r:id="rId7"/>
    <sheet name="⑤" sheetId="182" r:id="rId8"/>
    <sheet name="⑥" sheetId="183" r:id="rId9"/>
    <sheet name="⑦" sheetId="184" r:id="rId10"/>
    <sheet name="⑧" sheetId="185" r:id="rId11"/>
    <sheet name="⑨" sheetId="186" r:id="rId12"/>
    <sheet name="⑩" sheetId="187" r:id="rId13"/>
    <sheet name="⑪" sheetId="188" r:id="rId14"/>
    <sheet name="⑫" sheetId="189" r:id="rId15"/>
    <sheet name="⑬" sheetId="190" r:id="rId16"/>
    <sheet name="⑭" sheetId="191" r:id="rId17"/>
    <sheet name="⑮" sheetId="192" r:id="rId18"/>
    <sheet name="⑯" sheetId="193" r:id="rId19"/>
    <sheet name="⑰" sheetId="194" r:id="rId20"/>
    <sheet name="⑱" sheetId="195" r:id="rId21"/>
    <sheet name="⑲" sheetId="196" r:id="rId22"/>
    <sheet name="⑳" sheetId="197" r:id="rId23"/>
  </sheets>
  <calcPr calcId="152511"/>
</workbook>
</file>

<file path=xl/calcChain.xml><?xml version="1.0" encoding="utf-8"?>
<calcChain xmlns="http://schemas.openxmlformats.org/spreadsheetml/2006/main">
  <c r="M32" i="46" l="1"/>
  <c r="N32" i="46"/>
  <c r="Q32" i="46"/>
  <c r="M33" i="46"/>
  <c r="N33" i="46"/>
  <c r="P33" i="46"/>
  <c r="Q33" i="46"/>
  <c r="M34" i="46"/>
  <c r="N34" i="46"/>
  <c r="P34" i="46"/>
  <c r="Q34" i="46"/>
  <c r="M35" i="46"/>
  <c r="N35" i="46"/>
  <c r="P35" i="46"/>
  <c r="Q35" i="46"/>
  <c r="M36" i="46"/>
  <c r="N36" i="46"/>
  <c r="Q36" i="46"/>
  <c r="M37" i="46"/>
  <c r="N37" i="46"/>
  <c r="Q37" i="46"/>
  <c r="M38" i="46"/>
  <c r="N38" i="46"/>
  <c r="Q38" i="46"/>
  <c r="M39" i="46"/>
  <c r="N39" i="46"/>
  <c r="Q39" i="46"/>
  <c r="M40" i="46"/>
  <c r="N40" i="46"/>
  <c r="Q40" i="46"/>
  <c r="M41" i="46"/>
  <c r="N41" i="46"/>
  <c r="Q41" i="46"/>
  <c r="M42" i="46"/>
  <c r="N42" i="46"/>
  <c r="Q42" i="46"/>
  <c r="M43" i="46"/>
  <c r="N43" i="46"/>
  <c r="Q43" i="46"/>
  <c r="M44" i="46"/>
  <c r="N44" i="46"/>
  <c r="Q44" i="46"/>
  <c r="M45" i="46"/>
  <c r="N45" i="46"/>
  <c r="Q45" i="46"/>
  <c r="M46" i="46"/>
  <c r="N46" i="46"/>
  <c r="O46" i="46"/>
  <c r="Q46" i="46"/>
  <c r="M47" i="46"/>
  <c r="N47" i="46"/>
  <c r="O47" i="46"/>
  <c r="P47" i="46"/>
  <c r="Q47" i="46"/>
  <c r="M48" i="46"/>
  <c r="N48" i="46"/>
  <c r="O48" i="46"/>
  <c r="P48" i="46"/>
  <c r="Q48" i="46"/>
  <c r="M49" i="46"/>
  <c r="N49" i="46"/>
  <c r="O49" i="46"/>
  <c r="P49" i="46"/>
  <c r="Q49" i="46"/>
  <c r="M50" i="46"/>
  <c r="N50" i="46"/>
  <c r="O50" i="46"/>
  <c r="P50" i="46"/>
  <c r="Q50" i="46"/>
  <c r="R50" i="46"/>
  <c r="L50" i="46"/>
  <c r="K50" i="46"/>
  <c r="R49" i="46"/>
  <c r="L49" i="46"/>
  <c r="K49" i="46"/>
  <c r="R48" i="46"/>
  <c r="L48" i="46"/>
  <c r="K48" i="46"/>
  <c r="R47" i="46"/>
  <c r="L47" i="46"/>
  <c r="K47" i="46"/>
  <c r="L46" i="46"/>
  <c r="L45" i="46"/>
  <c r="L44" i="46"/>
  <c r="L43" i="46"/>
  <c r="L42" i="46"/>
  <c r="L41" i="46"/>
  <c r="L40" i="46"/>
  <c r="L39" i="46"/>
  <c r="L38" i="46"/>
  <c r="L37" i="46"/>
  <c r="L36" i="46"/>
  <c r="L35" i="46"/>
  <c r="L34" i="46"/>
  <c r="L33" i="46"/>
  <c r="L32" i="46"/>
  <c r="L31" i="46"/>
  <c r="D50" i="46"/>
  <c r="D49" i="46"/>
  <c r="D48" i="46"/>
  <c r="D47" i="46"/>
  <c r="D43" i="46"/>
  <c r="C50" i="46"/>
  <c r="B50" i="46"/>
  <c r="C49" i="46"/>
  <c r="B49" i="46"/>
  <c r="C48" i="46"/>
  <c r="B48" i="46"/>
  <c r="C47" i="46"/>
  <c r="B47" i="46"/>
  <c r="C46" i="46"/>
  <c r="B46" i="46"/>
  <c r="C45" i="46"/>
  <c r="B45" i="46"/>
  <c r="C44" i="46"/>
  <c r="B44" i="46"/>
  <c r="C43" i="46"/>
  <c r="B43" i="46"/>
  <c r="C42" i="46"/>
  <c r="B42" i="46"/>
  <c r="C41" i="46"/>
  <c r="B41" i="46"/>
  <c r="C40" i="46"/>
  <c r="B40" i="46"/>
  <c r="C39" i="46"/>
  <c r="B39" i="46"/>
  <c r="C38" i="46"/>
  <c r="B38" i="46"/>
  <c r="C37" i="46"/>
  <c r="B37" i="46"/>
  <c r="C36" i="46"/>
  <c r="B36" i="46"/>
  <c r="C35" i="46"/>
  <c r="B35" i="46"/>
  <c r="C34" i="46"/>
  <c r="B34" i="46"/>
  <c r="C33" i="46"/>
  <c r="B33" i="46"/>
  <c r="C32" i="46"/>
  <c r="B32" i="46"/>
  <c r="C31" i="46"/>
  <c r="B31" i="46"/>
  <c r="K24" i="46"/>
  <c r="K23" i="46"/>
  <c r="D24" i="46"/>
  <c r="C24" i="46"/>
  <c r="C23" i="46"/>
  <c r="B24" i="46"/>
  <c r="B23" i="46"/>
  <c r="C22" i="46"/>
  <c r="B22" i="46"/>
  <c r="C21" i="46"/>
  <c r="B21" i="46"/>
  <c r="C20" i="46"/>
  <c r="B20" i="46"/>
  <c r="C19" i="46"/>
  <c r="B19" i="46"/>
  <c r="C18" i="46"/>
  <c r="B18" i="46"/>
  <c r="C17" i="46"/>
  <c r="B17" i="46"/>
  <c r="C16" i="46"/>
  <c r="B16" i="46"/>
  <c r="C15" i="46"/>
  <c r="B15" i="46"/>
  <c r="C14" i="46"/>
  <c r="B14" i="46"/>
  <c r="C13" i="46"/>
  <c r="B13" i="46"/>
  <c r="C12" i="46"/>
  <c r="B12" i="46"/>
  <c r="C11" i="46"/>
  <c r="B11" i="46"/>
  <c r="C10" i="46"/>
  <c r="B10" i="46"/>
  <c r="C9" i="46"/>
  <c r="B9" i="46"/>
  <c r="C8" i="46"/>
  <c r="B8" i="46"/>
  <c r="C7" i="46"/>
  <c r="C6" i="46"/>
  <c r="B7" i="46"/>
  <c r="B6" i="46"/>
  <c r="M48" i="197"/>
  <c r="M46" i="197"/>
  <c r="M45" i="197"/>
  <c r="I44" i="197"/>
  <c r="I47" i="197" s="1"/>
  <c r="J24" i="46" s="1"/>
  <c r="H44" i="197"/>
  <c r="H47" i="197" s="1"/>
  <c r="I24" i="46" s="1"/>
  <c r="G44" i="197"/>
  <c r="G48" i="197" s="1"/>
  <c r="O24" i="46" s="1"/>
  <c r="F44" i="197"/>
  <c r="F47" i="197" s="1"/>
  <c r="G24" i="46" s="1"/>
  <c r="E44" i="197"/>
  <c r="E47" i="197" s="1"/>
  <c r="F24" i="46" s="1"/>
  <c r="D44" i="197"/>
  <c r="D47" i="197" s="1"/>
  <c r="E24" i="46" s="1"/>
  <c r="L41" i="197"/>
  <c r="J52" i="197" s="1"/>
  <c r="J41" i="197"/>
  <c r="I41" i="197"/>
  <c r="G41" i="197"/>
  <c r="F41" i="197"/>
  <c r="E41" i="197"/>
  <c r="E52" i="197" s="1"/>
  <c r="C41" i="197"/>
  <c r="C46" i="197" s="1"/>
  <c r="K40" i="197"/>
  <c r="H40" i="197"/>
  <c r="M40" i="197" s="1"/>
  <c r="K39" i="197"/>
  <c r="H39" i="197"/>
  <c r="M39" i="197" s="1"/>
  <c r="M38" i="197"/>
  <c r="K38" i="197"/>
  <c r="H38" i="197"/>
  <c r="K37" i="197"/>
  <c r="M37" i="197" s="1"/>
  <c r="H37" i="197"/>
  <c r="K36" i="197"/>
  <c r="H36" i="197"/>
  <c r="M36" i="197" s="1"/>
  <c r="K35" i="197"/>
  <c r="H35" i="197"/>
  <c r="M35" i="197" s="1"/>
  <c r="B35" i="197"/>
  <c r="K34" i="197"/>
  <c r="H34" i="197"/>
  <c r="M34" i="197" s="1"/>
  <c r="B34" i="197"/>
  <c r="K33" i="197"/>
  <c r="H33" i="197"/>
  <c r="M33" i="197" s="1"/>
  <c r="B33" i="197"/>
  <c r="K32" i="197"/>
  <c r="H32" i="197"/>
  <c r="M32" i="197" s="1"/>
  <c r="B32" i="197"/>
  <c r="K31" i="197"/>
  <c r="H31" i="197"/>
  <c r="B31" i="197"/>
  <c r="K30" i="197"/>
  <c r="H30" i="197"/>
  <c r="M30" i="197" s="1"/>
  <c r="B30" i="197"/>
  <c r="K29" i="197"/>
  <c r="H29" i="197"/>
  <c r="M29" i="197" s="1"/>
  <c r="B29" i="197"/>
  <c r="K28" i="197"/>
  <c r="H28" i="197"/>
  <c r="B28" i="197"/>
  <c r="K27" i="197"/>
  <c r="H27" i="197"/>
  <c r="B27" i="197"/>
  <c r="K26" i="197"/>
  <c r="H26" i="197"/>
  <c r="M26" i="197" s="1"/>
  <c r="B26" i="197"/>
  <c r="K25" i="197"/>
  <c r="H25" i="197"/>
  <c r="M25" i="197" s="1"/>
  <c r="B25" i="197"/>
  <c r="K24" i="197"/>
  <c r="H24" i="197"/>
  <c r="M24" i="197" s="1"/>
  <c r="B24" i="197"/>
  <c r="K23" i="197"/>
  <c r="H23" i="197"/>
  <c r="B23" i="197"/>
  <c r="K22" i="197"/>
  <c r="H22" i="197"/>
  <c r="M22" i="197" s="1"/>
  <c r="B22" i="197"/>
  <c r="K21" i="197"/>
  <c r="H21" i="197"/>
  <c r="M21" i="197" s="1"/>
  <c r="B21" i="197"/>
  <c r="K20" i="197"/>
  <c r="H20" i="197"/>
  <c r="M20" i="197" s="1"/>
  <c r="B20" i="197"/>
  <c r="K19" i="197"/>
  <c r="H19" i="197"/>
  <c r="B19" i="197"/>
  <c r="K18" i="197"/>
  <c r="H18" i="197"/>
  <c r="M18" i="197" s="1"/>
  <c r="B18" i="197"/>
  <c r="K17" i="197"/>
  <c r="H17" i="197"/>
  <c r="M17" i="197" s="1"/>
  <c r="B17" i="197"/>
  <c r="K16" i="197"/>
  <c r="H16" i="197"/>
  <c r="M16" i="197" s="1"/>
  <c r="B16" i="197"/>
  <c r="K15" i="197"/>
  <c r="H15" i="197"/>
  <c r="B15" i="197"/>
  <c r="K14" i="197"/>
  <c r="H14" i="197"/>
  <c r="M14" i="197" s="1"/>
  <c r="B14" i="197"/>
  <c r="K13" i="197"/>
  <c r="H13" i="197"/>
  <c r="M13" i="197" s="1"/>
  <c r="B13" i="197"/>
  <c r="K12" i="197"/>
  <c r="H12" i="197"/>
  <c r="M12" i="197" s="1"/>
  <c r="B12" i="197"/>
  <c r="K11" i="197"/>
  <c r="H11" i="197"/>
  <c r="B11" i="197"/>
  <c r="K10" i="197"/>
  <c r="H10" i="197"/>
  <c r="M10" i="197" s="1"/>
  <c r="B10" i="197"/>
  <c r="K9" i="197"/>
  <c r="H9" i="197"/>
  <c r="M9" i="197" s="1"/>
  <c r="B9" i="197"/>
  <c r="K8" i="197"/>
  <c r="H8" i="197"/>
  <c r="M8" i="197" s="1"/>
  <c r="B8" i="197"/>
  <c r="K7" i="197"/>
  <c r="H7" i="197"/>
  <c r="B7" i="197"/>
  <c r="K6" i="197"/>
  <c r="H6" i="197"/>
  <c r="M6" i="197" s="1"/>
  <c r="B6" i="197"/>
  <c r="K5" i="197"/>
  <c r="H5" i="197"/>
  <c r="B5" i="197"/>
  <c r="A1" i="197"/>
  <c r="M48" i="196"/>
  <c r="M46" i="196"/>
  <c r="M45" i="196"/>
  <c r="I44" i="196"/>
  <c r="I47" i="196" s="1"/>
  <c r="J23" i="46" s="1"/>
  <c r="H44" i="196"/>
  <c r="H47" i="196" s="1"/>
  <c r="I23" i="46" s="1"/>
  <c r="G44" i="196"/>
  <c r="G48" i="196" s="1"/>
  <c r="O23" i="46" s="1"/>
  <c r="F44" i="196"/>
  <c r="F47" i="196" s="1"/>
  <c r="G23" i="46" s="1"/>
  <c r="E44" i="196"/>
  <c r="E47" i="196" s="1"/>
  <c r="F23" i="46" s="1"/>
  <c r="D44" i="196"/>
  <c r="D47" i="196" s="1"/>
  <c r="E23" i="46" s="1"/>
  <c r="L41" i="196"/>
  <c r="J52" i="196" s="1"/>
  <c r="J41" i="196"/>
  <c r="I41" i="196"/>
  <c r="G41" i="196"/>
  <c r="F41" i="196"/>
  <c r="E41" i="196"/>
  <c r="E52" i="196" s="1"/>
  <c r="C41" i="196"/>
  <c r="C46" i="196" s="1"/>
  <c r="K40" i="196"/>
  <c r="H40" i="196"/>
  <c r="M40" i="196" s="1"/>
  <c r="M39" i="196"/>
  <c r="K39" i="196"/>
  <c r="H39" i="196"/>
  <c r="M38" i="196"/>
  <c r="K38" i="196"/>
  <c r="H38" i="196"/>
  <c r="K37" i="196"/>
  <c r="H37" i="196"/>
  <c r="M37" i="196" s="1"/>
  <c r="K36" i="196"/>
  <c r="H36" i="196"/>
  <c r="M36" i="196" s="1"/>
  <c r="M35" i="196"/>
  <c r="K35" i="196"/>
  <c r="H35" i="196"/>
  <c r="B35" i="196"/>
  <c r="K34" i="196"/>
  <c r="H34" i="196"/>
  <c r="B34" i="196"/>
  <c r="K33" i="196"/>
  <c r="H33" i="196"/>
  <c r="B33" i="196"/>
  <c r="K32" i="196"/>
  <c r="H32" i="196"/>
  <c r="M32" i="196" s="1"/>
  <c r="B32" i="196"/>
  <c r="K31" i="196"/>
  <c r="H31" i="196"/>
  <c r="B31" i="196"/>
  <c r="K30" i="196"/>
  <c r="H30" i="196"/>
  <c r="M30" i="196" s="1"/>
  <c r="B30" i="196"/>
  <c r="K29" i="196"/>
  <c r="H29" i="196"/>
  <c r="B29" i="196"/>
  <c r="K28" i="196"/>
  <c r="H28" i="196"/>
  <c r="M28" i="196" s="1"/>
  <c r="B28" i="196"/>
  <c r="K27" i="196"/>
  <c r="H27" i="196"/>
  <c r="B27" i="196"/>
  <c r="K26" i="196"/>
  <c r="H26" i="196"/>
  <c r="M26" i="196" s="1"/>
  <c r="B26" i="196"/>
  <c r="K25" i="196"/>
  <c r="H25" i="196"/>
  <c r="B25" i="196"/>
  <c r="K24" i="196"/>
  <c r="H24" i="196"/>
  <c r="M24" i="196" s="1"/>
  <c r="B24" i="196"/>
  <c r="K23" i="196"/>
  <c r="H23" i="196"/>
  <c r="B23" i="196"/>
  <c r="K22" i="196"/>
  <c r="H22" i="196"/>
  <c r="M22" i="196" s="1"/>
  <c r="B22" i="196"/>
  <c r="K21" i="196"/>
  <c r="H21" i="196"/>
  <c r="B21" i="196"/>
  <c r="K20" i="196"/>
  <c r="H20" i="196"/>
  <c r="M20" i="196" s="1"/>
  <c r="B20" i="196"/>
  <c r="K19" i="196"/>
  <c r="H19" i="196"/>
  <c r="B19" i="196"/>
  <c r="K18" i="196"/>
  <c r="H18" i="196"/>
  <c r="M18" i="196" s="1"/>
  <c r="B18" i="196"/>
  <c r="K17" i="196"/>
  <c r="H17" i="196"/>
  <c r="B17" i="196"/>
  <c r="K16" i="196"/>
  <c r="H16" i="196"/>
  <c r="M16" i="196" s="1"/>
  <c r="B16" i="196"/>
  <c r="K15" i="196"/>
  <c r="H15" i="196"/>
  <c r="B15" i="196"/>
  <c r="K14" i="196"/>
  <c r="H14" i="196"/>
  <c r="M14" i="196" s="1"/>
  <c r="B14" i="196"/>
  <c r="K13" i="196"/>
  <c r="H13" i="196"/>
  <c r="B13" i="196"/>
  <c r="K12" i="196"/>
  <c r="H12" i="196"/>
  <c r="M12" i="196" s="1"/>
  <c r="B12" i="196"/>
  <c r="K11" i="196"/>
  <c r="H11" i="196"/>
  <c r="B11" i="196"/>
  <c r="K10" i="196"/>
  <c r="H10" i="196"/>
  <c r="M10" i="196" s="1"/>
  <c r="B10" i="196"/>
  <c r="K9" i="196"/>
  <c r="H9" i="196"/>
  <c r="B9" i="196"/>
  <c r="K8" i="196"/>
  <c r="H8" i="196"/>
  <c r="M8" i="196" s="1"/>
  <c r="B8" i="196"/>
  <c r="K7" i="196"/>
  <c r="H7" i="196"/>
  <c r="B7" i="196"/>
  <c r="M6" i="196"/>
  <c r="K6" i="196"/>
  <c r="H6" i="196"/>
  <c r="B6" i="196"/>
  <c r="M5" i="196"/>
  <c r="K5" i="196"/>
  <c r="H5" i="196"/>
  <c r="B5" i="196"/>
  <c r="A1" i="196"/>
  <c r="M48" i="195"/>
  <c r="M46" i="195"/>
  <c r="M45" i="195"/>
  <c r="I44" i="195"/>
  <c r="I47" i="195" s="1"/>
  <c r="J22" i="46" s="1"/>
  <c r="H44" i="195"/>
  <c r="H47" i="195" s="1"/>
  <c r="I22" i="46" s="1"/>
  <c r="G44" i="195"/>
  <c r="G48" i="195" s="1"/>
  <c r="O22" i="46" s="1"/>
  <c r="F44" i="195"/>
  <c r="F47" i="195" s="1"/>
  <c r="G22" i="46" s="1"/>
  <c r="E44" i="195"/>
  <c r="E47" i="195" s="1"/>
  <c r="F22" i="46" s="1"/>
  <c r="D44" i="195"/>
  <c r="D47" i="195" s="1"/>
  <c r="E22" i="46" s="1"/>
  <c r="L41" i="195"/>
  <c r="J52" i="195" s="1"/>
  <c r="J41" i="195"/>
  <c r="I41" i="195"/>
  <c r="G41" i="195"/>
  <c r="F41" i="195"/>
  <c r="E41" i="195"/>
  <c r="E52" i="195" s="1"/>
  <c r="C41" i="195"/>
  <c r="C46" i="195" s="1"/>
  <c r="K40" i="195"/>
  <c r="H40" i="195"/>
  <c r="M40" i="195" s="1"/>
  <c r="M39" i="195"/>
  <c r="K39" i="195"/>
  <c r="H39" i="195"/>
  <c r="K38" i="195"/>
  <c r="H38" i="195"/>
  <c r="M38" i="195" s="1"/>
  <c r="K37" i="195"/>
  <c r="H37" i="195"/>
  <c r="M37" i="195" s="1"/>
  <c r="K36" i="195"/>
  <c r="H36" i="195"/>
  <c r="M36" i="195" s="1"/>
  <c r="M35" i="195"/>
  <c r="K35" i="195"/>
  <c r="H35" i="195"/>
  <c r="K34" i="195"/>
  <c r="H34" i="195"/>
  <c r="K33" i="195"/>
  <c r="H33" i="195"/>
  <c r="M33" i="195" s="1"/>
  <c r="K32" i="195"/>
  <c r="M32" i="195" s="1"/>
  <c r="H32" i="195"/>
  <c r="M31" i="195"/>
  <c r="K31" i="195"/>
  <c r="H31" i="195"/>
  <c r="K30" i="195"/>
  <c r="H30" i="195"/>
  <c r="M30" i="195" s="1"/>
  <c r="K29" i="195"/>
  <c r="H29" i="195"/>
  <c r="K28" i="195"/>
  <c r="M28" i="195" s="1"/>
  <c r="H28" i="195"/>
  <c r="M27" i="195"/>
  <c r="K27" i="195"/>
  <c r="H27" i="195"/>
  <c r="K26" i="195"/>
  <c r="H26" i="195"/>
  <c r="M26" i="195" s="1"/>
  <c r="K25" i="195"/>
  <c r="H25" i="195"/>
  <c r="M25" i="195" s="1"/>
  <c r="K24" i="195"/>
  <c r="M24" i="195" s="1"/>
  <c r="H24" i="195"/>
  <c r="M23" i="195"/>
  <c r="K23" i="195"/>
  <c r="H23" i="195"/>
  <c r="K22" i="195"/>
  <c r="H22" i="195"/>
  <c r="M22" i="195" s="1"/>
  <c r="K21" i="195"/>
  <c r="H21" i="195"/>
  <c r="K20" i="195"/>
  <c r="M20" i="195" s="1"/>
  <c r="H20" i="195"/>
  <c r="M19" i="195"/>
  <c r="K19" i="195"/>
  <c r="H19" i="195"/>
  <c r="K18" i="195"/>
  <c r="H18" i="195"/>
  <c r="M18" i="195" s="1"/>
  <c r="K17" i="195"/>
  <c r="H17" i="195"/>
  <c r="M17" i="195" s="1"/>
  <c r="K16" i="195"/>
  <c r="M16" i="195" s="1"/>
  <c r="H16" i="195"/>
  <c r="M15" i="195"/>
  <c r="K15" i="195"/>
  <c r="H15" i="195"/>
  <c r="K14" i="195"/>
  <c r="H14" i="195"/>
  <c r="M14" i="195" s="1"/>
  <c r="K13" i="195"/>
  <c r="H13" i="195"/>
  <c r="M13" i="195" s="1"/>
  <c r="K12" i="195"/>
  <c r="M12" i="195" s="1"/>
  <c r="H12" i="195"/>
  <c r="M11" i="195"/>
  <c r="K11" i="195"/>
  <c r="H11" i="195"/>
  <c r="K10" i="195"/>
  <c r="H10" i="195"/>
  <c r="M10" i="195" s="1"/>
  <c r="K9" i="195"/>
  <c r="H9" i="195"/>
  <c r="M9" i="195" s="1"/>
  <c r="K8" i="195"/>
  <c r="M8" i="195" s="1"/>
  <c r="H8" i="195"/>
  <c r="M7" i="195"/>
  <c r="K7" i="195"/>
  <c r="H7" i="195"/>
  <c r="M6" i="195"/>
  <c r="K6" i="195"/>
  <c r="H6" i="195"/>
  <c r="M5" i="195"/>
  <c r="K5" i="195"/>
  <c r="H5" i="195"/>
  <c r="A1" i="195"/>
  <c r="B35" i="195" s="1"/>
  <c r="M48" i="194"/>
  <c r="M46" i="194"/>
  <c r="M45" i="194"/>
  <c r="I44" i="194"/>
  <c r="I47" i="194" s="1"/>
  <c r="J21" i="46" s="1"/>
  <c r="H44" i="194"/>
  <c r="H47" i="194" s="1"/>
  <c r="I21" i="46" s="1"/>
  <c r="G44" i="194"/>
  <c r="G48" i="194" s="1"/>
  <c r="O21" i="46" s="1"/>
  <c r="F44" i="194"/>
  <c r="F47" i="194" s="1"/>
  <c r="G21" i="46" s="1"/>
  <c r="E44" i="194"/>
  <c r="E47" i="194" s="1"/>
  <c r="F21" i="46" s="1"/>
  <c r="D44" i="194"/>
  <c r="D47" i="194" s="1"/>
  <c r="E21" i="46" s="1"/>
  <c r="L41" i="194"/>
  <c r="J52" i="194" s="1"/>
  <c r="J41" i="194"/>
  <c r="I41" i="194"/>
  <c r="G41" i="194"/>
  <c r="F41" i="194"/>
  <c r="E41" i="194"/>
  <c r="E52" i="194" s="1"/>
  <c r="C41" i="194"/>
  <c r="C46" i="194" s="1"/>
  <c r="K40" i="194"/>
  <c r="H40" i="194"/>
  <c r="M40" i="194" s="1"/>
  <c r="M39" i="194"/>
  <c r="K39" i="194"/>
  <c r="H39" i="194"/>
  <c r="M38" i="194"/>
  <c r="K38" i="194"/>
  <c r="H38" i="194"/>
  <c r="K37" i="194"/>
  <c r="H37" i="194"/>
  <c r="M37" i="194" s="1"/>
  <c r="K36" i="194"/>
  <c r="H36" i="194"/>
  <c r="M36" i="194" s="1"/>
  <c r="M35" i="194"/>
  <c r="K35" i="194"/>
  <c r="H35" i="194"/>
  <c r="B35" i="194"/>
  <c r="K34" i="194"/>
  <c r="H34" i="194"/>
  <c r="M34" i="194" s="1"/>
  <c r="B34" i="194"/>
  <c r="K33" i="194"/>
  <c r="H33" i="194"/>
  <c r="B33" i="194"/>
  <c r="K32" i="194"/>
  <c r="H32" i="194"/>
  <c r="M32" i="194" s="1"/>
  <c r="B32" i="194"/>
  <c r="K31" i="194"/>
  <c r="H31" i="194"/>
  <c r="B31" i="194"/>
  <c r="K30" i="194"/>
  <c r="H30" i="194"/>
  <c r="M30" i="194" s="1"/>
  <c r="B30" i="194"/>
  <c r="K29" i="194"/>
  <c r="H29" i="194"/>
  <c r="B29" i="194"/>
  <c r="K28" i="194"/>
  <c r="H28" i="194"/>
  <c r="M28" i="194" s="1"/>
  <c r="B28" i="194"/>
  <c r="K27" i="194"/>
  <c r="H27" i="194"/>
  <c r="B27" i="194"/>
  <c r="K26" i="194"/>
  <c r="H26" i="194"/>
  <c r="M26" i="194" s="1"/>
  <c r="B26" i="194"/>
  <c r="K25" i="194"/>
  <c r="H25" i="194"/>
  <c r="B25" i="194"/>
  <c r="K24" i="194"/>
  <c r="H24" i="194"/>
  <c r="M24" i="194" s="1"/>
  <c r="B24" i="194"/>
  <c r="K23" i="194"/>
  <c r="H23" i="194"/>
  <c r="B23" i="194"/>
  <c r="K22" i="194"/>
  <c r="H22" i="194"/>
  <c r="M22" i="194" s="1"/>
  <c r="B22" i="194"/>
  <c r="K21" i="194"/>
  <c r="H21" i="194"/>
  <c r="B21" i="194"/>
  <c r="K20" i="194"/>
  <c r="H20" i="194"/>
  <c r="M20" i="194" s="1"/>
  <c r="B20" i="194"/>
  <c r="K19" i="194"/>
  <c r="H19" i="194"/>
  <c r="B19" i="194"/>
  <c r="K18" i="194"/>
  <c r="H18" i="194"/>
  <c r="M18" i="194" s="1"/>
  <c r="B18" i="194"/>
  <c r="K17" i="194"/>
  <c r="H17" i="194"/>
  <c r="B17" i="194"/>
  <c r="K16" i="194"/>
  <c r="H16" i="194"/>
  <c r="M16" i="194" s="1"/>
  <c r="B16" i="194"/>
  <c r="K15" i="194"/>
  <c r="H15" i="194"/>
  <c r="B15" i="194"/>
  <c r="K14" i="194"/>
  <c r="H14" i="194"/>
  <c r="M14" i="194" s="1"/>
  <c r="B14" i="194"/>
  <c r="K13" i="194"/>
  <c r="H13" i="194"/>
  <c r="B13" i="194"/>
  <c r="K12" i="194"/>
  <c r="H12" i="194"/>
  <c r="M12" i="194" s="1"/>
  <c r="B12" i="194"/>
  <c r="K11" i="194"/>
  <c r="H11" i="194"/>
  <c r="B11" i="194"/>
  <c r="K10" i="194"/>
  <c r="H10" i="194"/>
  <c r="M10" i="194" s="1"/>
  <c r="B10" i="194"/>
  <c r="K9" i="194"/>
  <c r="H9" i="194"/>
  <c r="B9" i="194"/>
  <c r="K8" i="194"/>
  <c r="H8" i="194"/>
  <c r="M8" i="194" s="1"/>
  <c r="B8" i="194"/>
  <c r="K7" i="194"/>
  <c r="H7" i="194"/>
  <c r="B7" i="194"/>
  <c r="M6" i="194"/>
  <c r="K6" i="194"/>
  <c r="H6" i="194"/>
  <c r="B6" i="194"/>
  <c r="M5" i="194"/>
  <c r="K5" i="194"/>
  <c r="K41" i="194" s="1"/>
  <c r="I52" i="194" s="1"/>
  <c r="L52" i="194" s="1"/>
  <c r="H5" i="194"/>
  <c r="B5" i="194"/>
  <c r="A1" i="194"/>
  <c r="M48" i="193"/>
  <c r="M46" i="193"/>
  <c r="M45" i="193"/>
  <c r="I44" i="193"/>
  <c r="I47" i="193" s="1"/>
  <c r="J20" i="46" s="1"/>
  <c r="H44" i="193"/>
  <c r="H47" i="193" s="1"/>
  <c r="I20" i="46" s="1"/>
  <c r="G44" i="193"/>
  <c r="G48" i="193" s="1"/>
  <c r="O20" i="46" s="1"/>
  <c r="F44" i="193"/>
  <c r="F47" i="193" s="1"/>
  <c r="G20" i="46" s="1"/>
  <c r="E44" i="193"/>
  <c r="E47" i="193" s="1"/>
  <c r="F20" i="46" s="1"/>
  <c r="D44" i="193"/>
  <c r="D47" i="193" s="1"/>
  <c r="E20" i="46" s="1"/>
  <c r="L41" i="193"/>
  <c r="J52" i="193" s="1"/>
  <c r="P46" i="46" s="1"/>
  <c r="J41" i="193"/>
  <c r="I41" i="193"/>
  <c r="G41" i="193"/>
  <c r="F41" i="193"/>
  <c r="E41" i="193"/>
  <c r="E52" i="193" s="1"/>
  <c r="C41" i="193"/>
  <c r="C46" i="193" s="1"/>
  <c r="D46" i="46" s="1"/>
  <c r="K40" i="193"/>
  <c r="H40" i="193"/>
  <c r="M40" i="193" s="1"/>
  <c r="M39" i="193"/>
  <c r="K39" i="193"/>
  <c r="H39" i="193"/>
  <c r="M38" i="193"/>
  <c r="K38" i="193"/>
  <c r="H38" i="193"/>
  <c r="K37" i="193"/>
  <c r="H37" i="193"/>
  <c r="M37" i="193" s="1"/>
  <c r="K36" i="193"/>
  <c r="H36" i="193"/>
  <c r="M36" i="193" s="1"/>
  <c r="K35" i="193"/>
  <c r="M35" i="193" s="1"/>
  <c r="H35" i="193"/>
  <c r="B35" i="193"/>
  <c r="K34" i="193"/>
  <c r="M34" i="193" s="1"/>
  <c r="H34" i="193"/>
  <c r="B34" i="193"/>
  <c r="K33" i="193"/>
  <c r="M33" i="193" s="1"/>
  <c r="H33" i="193"/>
  <c r="B33" i="193"/>
  <c r="K32" i="193"/>
  <c r="M32" i="193" s="1"/>
  <c r="H32" i="193"/>
  <c r="B32" i="193"/>
  <c r="K31" i="193"/>
  <c r="M31" i="193" s="1"/>
  <c r="H31" i="193"/>
  <c r="B31" i="193"/>
  <c r="K30" i="193"/>
  <c r="M30" i="193" s="1"/>
  <c r="H30" i="193"/>
  <c r="B30" i="193"/>
  <c r="K29" i="193"/>
  <c r="M29" i="193" s="1"/>
  <c r="H29" i="193"/>
  <c r="B29" i="193"/>
  <c r="K28" i="193"/>
  <c r="M28" i="193" s="1"/>
  <c r="H28" i="193"/>
  <c r="B28" i="193"/>
  <c r="K27" i="193"/>
  <c r="M27" i="193" s="1"/>
  <c r="H27" i="193"/>
  <c r="B27" i="193"/>
  <c r="K26" i="193"/>
  <c r="M26" i="193" s="1"/>
  <c r="H26" i="193"/>
  <c r="B26" i="193"/>
  <c r="K25" i="193"/>
  <c r="M25" i="193" s="1"/>
  <c r="H25" i="193"/>
  <c r="B25" i="193"/>
  <c r="K24" i="193"/>
  <c r="M24" i="193" s="1"/>
  <c r="H24" i="193"/>
  <c r="B24" i="193"/>
  <c r="K23" i="193"/>
  <c r="M23" i="193" s="1"/>
  <c r="H23" i="193"/>
  <c r="B23" i="193"/>
  <c r="K22" i="193"/>
  <c r="M22" i="193" s="1"/>
  <c r="H22" i="193"/>
  <c r="B22" i="193"/>
  <c r="K21" i="193"/>
  <c r="M21" i="193" s="1"/>
  <c r="H21" i="193"/>
  <c r="B21" i="193"/>
  <c r="K20" i="193"/>
  <c r="M20" i="193" s="1"/>
  <c r="H20" i="193"/>
  <c r="B20" i="193"/>
  <c r="K19" i="193"/>
  <c r="M19" i="193" s="1"/>
  <c r="H19" i="193"/>
  <c r="B19" i="193"/>
  <c r="K18" i="193"/>
  <c r="M18" i="193" s="1"/>
  <c r="H18" i="193"/>
  <c r="B18" i="193"/>
  <c r="K17" i="193"/>
  <c r="M17" i="193" s="1"/>
  <c r="H17" i="193"/>
  <c r="B17" i="193"/>
  <c r="K16" i="193"/>
  <c r="M16" i="193" s="1"/>
  <c r="H16" i="193"/>
  <c r="B16" i="193"/>
  <c r="K15" i="193"/>
  <c r="M15" i="193" s="1"/>
  <c r="H15" i="193"/>
  <c r="B15" i="193"/>
  <c r="K14" i="193"/>
  <c r="M14" i="193" s="1"/>
  <c r="H14" i="193"/>
  <c r="B14" i="193"/>
  <c r="K13" i="193"/>
  <c r="M13" i="193" s="1"/>
  <c r="H13" i="193"/>
  <c r="B13" i="193"/>
  <c r="K12" i="193"/>
  <c r="M12" i="193" s="1"/>
  <c r="H12" i="193"/>
  <c r="B12" i="193"/>
  <c r="K11" i="193"/>
  <c r="M11" i="193" s="1"/>
  <c r="H11" i="193"/>
  <c r="B11" i="193"/>
  <c r="K10" i="193"/>
  <c r="M10" i="193" s="1"/>
  <c r="H10" i="193"/>
  <c r="B10" i="193"/>
  <c r="K9" i="193"/>
  <c r="M9" i="193" s="1"/>
  <c r="H9" i="193"/>
  <c r="B9" i="193"/>
  <c r="K8" i="193"/>
  <c r="M8" i="193" s="1"/>
  <c r="H8" i="193"/>
  <c r="B8" i="193"/>
  <c r="K7" i="193"/>
  <c r="M7" i="193" s="1"/>
  <c r="H7" i="193"/>
  <c r="B7" i="193"/>
  <c r="M6" i="193"/>
  <c r="K6" i="193"/>
  <c r="H6" i="193"/>
  <c r="B6" i="193"/>
  <c r="M5" i="193"/>
  <c r="K5" i="193"/>
  <c r="K41" i="193" s="1"/>
  <c r="I52" i="193" s="1"/>
  <c r="H5" i="193"/>
  <c r="H41" i="193" s="1"/>
  <c r="B5" i="193"/>
  <c r="A1" i="193"/>
  <c r="M48" i="192"/>
  <c r="M46" i="192"/>
  <c r="M45" i="192"/>
  <c r="I44" i="192"/>
  <c r="I47" i="192" s="1"/>
  <c r="J19" i="46" s="1"/>
  <c r="H44" i="192"/>
  <c r="H47" i="192" s="1"/>
  <c r="I19" i="46" s="1"/>
  <c r="G44" i="192"/>
  <c r="G48" i="192" s="1"/>
  <c r="O19" i="46" s="1"/>
  <c r="F44" i="192"/>
  <c r="F47" i="192" s="1"/>
  <c r="G19" i="46" s="1"/>
  <c r="E44" i="192"/>
  <c r="E47" i="192" s="1"/>
  <c r="F19" i="46" s="1"/>
  <c r="D44" i="192"/>
  <c r="D47" i="192" s="1"/>
  <c r="E19" i="46" s="1"/>
  <c r="L41" i="192"/>
  <c r="J52" i="192" s="1"/>
  <c r="P45" i="46" s="1"/>
  <c r="J41" i="192"/>
  <c r="I41" i="192"/>
  <c r="G41" i="192"/>
  <c r="F41" i="192"/>
  <c r="E41" i="192"/>
  <c r="E52" i="192" s="1"/>
  <c r="C41" i="192"/>
  <c r="C46" i="192" s="1"/>
  <c r="D45" i="46" s="1"/>
  <c r="K40" i="192"/>
  <c r="H40" i="192"/>
  <c r="M40" i="192" s="1"/>
  <c r="M39" i="192"/>
  <c r="K39" i="192"/>
  <c r="H39" i="192"/>
  <c r="M38" i="192"/>
  <c r="K38" i="192"/>
  <c r="H38" i="192"/>
  <c r="K37" i="192"/>
  <c r="H37" i="192"/>
  <c r="M37" i="192" s="1"/>
  <c r="K36" i="192"/>
  <c r="H36" i="192"/>
  <c r="M36" i="192" s="1"/>
  <c r="M35" i="192"/>
  <c r="K35" i="192"/>
  <c r="H35" i="192"/>
  <c r="B35" i="192"/>
  <c r="K34" i="192"/>
  <c r="M34" i="192" s="1"/>
  <c r="H34" i="192"/>
  <c r="B34" i="192"/>
  <c r="K33" i="192"/>
  <c r="M33" i="192" s="1"/>
  <c r="H33" i="192"/>
  <c r="B33" i="192"/>
  <c r="K32" i="192"/>
  <c r="M32" i="192" s="1"/>
  <c r="H32" i="192"/>
  <c r="B32" i="192"/>
  <c r="K31" i="192"/>
  <c r="M31" i="192" s="1"/>
  <c r="H31" i="192"/>
  <c r="B31" i="192"/>
  <c r="K30" i="192"/>
  <c r="M30" i="192" s="1"/>
  <c r="H30" i="192"/>
  <c r="B30" i="192"/>
  <c r="K29" i="192"/>
  <c r="M29" i="192" s="1"/>
  <c r="H29" i="192"/>
  <c r="B29" i="192"/>
  <c r="K28" i="192"/>
  <c r="M28" i="192" s="1"/>
  <c r="H28" i="192"/>
  <c r="B28" i="192"/>
  <c r="K27" i="192"/>
  <c r="M27" i="192" s="1"/>
  <c r="H27" i="192"/>
  <c r="B27" i="192"/>
  <c r="K26" i="192"/>
  <c r="M26" i="192" s="1"/>
  <c r="H26" i="192"/>
  <c r="B26" i="192"/>
  <c r="K25" i="192"/>
  <c r="M25" i="192" s="1"/>
  <c r="H25" i="192"/>
  <c r="B25" i="192"/>
  <c r="K24" i="192"/>
  <c r="M24" i="192" s="1"/>
  <c r="H24" i="192"/>
  <c r="B24" i="192"/>
  <c r="K23" i="192"/>
  <c r="M23" i="192" s="1"/>
  <c r="H23" i="192"/>
  <c r="B23" i="192"/>
  <c r="K22" i="192"/>
  <c r="M22" i="192" s="1"/>
  <c r="H22" i="192"/>
  <c r="B22" i="192"/>
  <c r="K21" i="192"/>
  <c r="M21" i="192" s="1"/>
  <c r="H21" i="192"/>
  <c r="B21" i="192"/>
  <c r="K20" i="192"/>
  <c r="M20" i="192" s="1"/>
  <c r="H20" i="192"/>
  <c r="B20" i="192"/>
  <c r="K19" i="192"/>
  <c r="M19" i="192" s="1"/>
  <c r="H19" i="192"/>
  <c r="B19" i="192"/>
  <c r="K18" i="192"/>
  <c r="M18" i="192" s="1"/>
  <c r="H18" i="192"/>
  <c r="B18" i="192"/>
  <c r="K17" i="192"/>
  <c r="M17" i="192" s="1"/>
  <c r="H17" i="192"/>
  <c r="B17" i="192"/>
  <c r="K16" i="192"/>
  <c r="M16" i="192" s="1"/>
  <c r="H16" i="192"/>
  <c r="B16" i="192"/>
  <c r="K15" i="192"/>
  <c r="M15" i="192" s="1"/>
  <c r="H15" i="192"/>
  <c r="B15" i="192"/>
  <c r="K14" i="192"/>
  <c r="M14" i="192" s="1"/>
  <c r="H14" i="192"/>
  <c r="B14" i="192"/>
  <c r="K13" i="192"/>
  <c r="M13" i="192" s="1"/>
  <c r="H13" i="192"/>
  <c r="B13" i="192"/>
  <c r="K12" i="192"/>
  <c r="M12" i="192" s="1"/>
  <c r="H12" i="192"/>
  <c r="B12" i="192"/>
  <c r="K11" i="192"/>
  <c r="M11" i="192" s="1"/>
  <c r="H11" i="192"/>
  <c r="B11" i="192"/>
  <c r="K10" i="192"/>
  <c r="M10" i="192" s="1"/>
  <c r="H10" i="192"/>
  <c r="B10" i="192"/>
  <c r="K9" i="192"/>
  <c r="M9" i="192" s="1"/>
  <c r="H9" i="192"/>
  <c r="B9" i="192"/>
  <c r="K8" i="192"/>
  <c r="M8" i="192" s="1"/>
  <c r="H8" i="192"/>
  <c r="B8" i="192"/>
  <c r="K7" i="192"/>
  <c r="M7" i="192" s="1"/>
  <c r="H7" i="192"/>
  <c r="B7" i="192"/>
  <c r="M6" i="192"/>
  <c r="K6" i="192"/>
  <c r="H6" i="192"/>
  <c r="B6" i="192"/>
  <c r="M5" i="192"/>
  <c r="K5" i="192"/>
  <c r="K41" i="192" s="1"/>
  <c r="I52" i="192" s="1"/>
  <c r="L52" i="192" s="1"/>
  <c r="K45" i="46" s="1"/>
  <c r="H5" i="192"/>
  <c r="H41" i="192" s="1"/>
  <c r="B5" i="192"/>
  <c r="A1" i="192"/>
  <c r="M48" i="191"/>
  <c r="I48" i="191"/>
  <c r="Q18" i="46" s="1"/>
  <c r="M46" i="191"/>
  <c r="M45" i="191"/>
  <c r="I44" i="191"/>
  <c r="I47" i="191" s="1"/>
  <c r="J18" i="46" s="1"/>
  <c r="H44" i="191"/>
  <c r="H47" i="191" s="1"/>
  <c r="I18" i="46" s="1"/>
  <c r="G44" i="191"/>
  <c r="G48" i="191" s="1"/>
  <c r="O18" i="46" s="1"/>
  <c r="F44" i="191"/>
  <c r="F47" i="191" s="1"/>
  <c r="G18" i="46" s="1"/>
  <c r="E44" i="191"/>
  <c r="E47" i="191" s="1"/>
  <c r="F18" i="46" s="1"/>
  <c r="D44" i="191"/>
  <c r="D47" i="191" s="1"/>
  <c r="E18" i="46" s="1"/>
  <c r="L41" i="191"/>
  <c r="J52" i="191" s="1"/>
  <c r="P44" i="46" s="1"/>
  <c r="J41" i="191"/>
  <c r="I41" i="191"/>
  <c r="G41" i="191"/>
  <c r="F41" i="191"/>
  <c r="E41" i="191"/>
  <c r="E52" i="191" s="1"/>
  <c r="C41" i="191"/>
  <c r="C46" i="191" s="1"/>
  <c r="D44" i="46" s="1"/>
  <c r="K40" i="191"/>
  <c r="H40" i="191"/>
  <c r="M40" i="191" s="1"/>
  <c r="K39" i="191"/>
  <c r="H39" i="191"/>
  <c r="M39" i="191" s="1"/>
  <c r="M38" i="191"/>
  <c r="K38" i="191"/>
  <c r="H38" i="191"/>
  <c r="K37" i="191"/>
  <c r="M37" i="191" s="1"/>
  <c r="H37" i="191"/>
  <c r="K36" i="191"/>
  <c r="H36" i="191"/>
  <c r="M36" i="191" s="1"/>
  <c r="K35" i="191"/>
  <c r="H35" i="191"/>
  <c r="M35" i="191" s="1"/>
  <c r="B35" i="191"/>
  <c r="K34" i="191"/>
  <c r="H34" i="191"/>
  <c r="M34" i="191" s="1"/>
  <c r="B34" i="191"/>
  <c r="K33" i="191"/>
  <c r="H33" i="191"/>
  <c r="B33" i="191"/>
  <c r="K32" i="191"/>
  <c r="H32" i="191"/>
  <c r="B32" i="191"/>
  <c r="K31" i="191"/>
  <c r="H31" i="191"/>
  <c r="B31" i="191"/>
  <c r="K30" i="191"/>
  <c r="H30" i="191"/>
  <c r="M30" i="191" s="1"/>
  <c r="B30" i="191"/>
  <c r="K29" i="191"/>
  <c r="H29" i="191"/>
  <c r="B29" i="191"/>
  <c r="K28" i="191"/>
  <c r="H28" i="191"/>
  <c r="B28" i="191"/>
  <c r="K27" i="191"/>
  <c r="H27" i="191"/>
  <c r="B27" i="191"/>
  <c r="K26" i="191"/>
  <c r="H26" i="191"/>
  <c r="M26" i="191" s="1"/>
  <c r="B26" i="191"/>
  <c r="K25" i="191"/>
  <c r="H25" i="191"/>
  <c r="B25" i="191"/>
  <c r="K24" i="191"/>
  <c r="H24" i="191"/>
  <c r="B24" i="191"/>
  <c r="K23" i="191"/>
  <c r="H23" i="191"/>
  <c r="B23" i="191"/>
  <c r="K22" i="191"/>
  <c r="H22" i="191"/>
  <c r="M22" i="191" s="1"/>
  <c r="B22" i="191"/>
  <c r="K21" i="191"/>
  <c r="H21" i="191"/>
  <c r="B21" i="191"/>
  <c r="K20" i="191"/>
  <c r="H20" i="191"/>
  <c r="B20" i="191"/>
  <c r="K19" i="191"/>
  <c r="H19" i="191"/>
  <c r="B19" i="191"/>
  <c r="K18" i="191"/>
  <c r="H18" i="191"/>
  <c r="M18" i="191" s="1"/>
  <c r="B18" i="191"/>
  <c r="K17" i="191"/>
  <c r="H17" i="191"/>
  <c r="B17" i="191"/>
  <c r="K16" i="191"/>
  <c r="H16" i="191"/>
  <c r="B16" i="191"/>
  <c r="K15" i="191"/>
  <c r="H15" i="191"/>
  <c r="B15" i="191"/>
  <c r="K14" i="191"/>
  <c r="H14" i="191"/>
  <c r="M14" i="191" s="1"/>
  <c r="B14" i="191"/>
  <c r="K13" i="191"/>
  <c r="H13" i="191"/>
  <c r="B13" i="191"/>
  <c r="K12" i="191"/>
  <c r="H12" i="191"/>
  <c r="B12" i="191"/>
  <c r="K11" i="191"/>
  <c r="H11" i="191"/>
  <c r="B11" i="191"/>
  <c r="K10" i="191"/>
  <c r="H10" i="191"/>
  <c r="M10" i="191" s="1"/>
  <c r="B10" i="191"/>
  <c r="K9" i="191"/>
  <c r="H9" i="191"/>
  <c r="B9" i="191"/>
  <c r="K8" i="191"/>
  <c r="H8" i="191"/>
  <c r="B8" i="191"/>
  <c r="K7" i="191"/>
  <c r="H7" i="191"/>
  <c r="B7" i="191"/>
  <c r="K6" i="191"/>
  <c r="H6" i="191"/>
  <c r="M6" i="191" s="1"/>
  <c r="B6" i="191"/>
  <c r="K5" i="191"/>
  <c r="H5" i="191"/>
  <c r="B5" i="191"/>
  <c r="A1" i="191"/>
  <c r="M48" i="190"/>
  <c r="M46" i="190"/>
  <c r="M45" i="190"/>
  <c r="I44" i="190"/>
  <c r="I47" i="190" s="1"/>
  <c r="J17" i="46" s="1"/>
  <c r="H44" i="190"/>
  <c r="H47" i="190" s="1"/>
  <c r="I17" i="46" s="1"/>
  <c r="G44" i="190"/>
  <c r="G48" i="190" s="1"/>
  <c r="O17" i="46" s="1"/>
  <c r="F44" i="190"/>
  <c r="F47" i="190" s="1"/>
  <c r="G17" i="46" s="1"/>
  <c r="E44" i="190"/>
  <c r="E47" i="190" s="1"/>
  <c r="F17" i="46" s="1"/>
  <c r="D44" i="190"/>
  <c r="D47" i="190" s="1"/>
  <c r="E17" i="46" s="1"/>
  <c r="L41" i="190"/>
  <c r="J52" i="190" s="1"/>
  <c r="P43" i="46" s="1"/>
  <c r="J41" i="190"/>
  <c r="I41" i="190"/>
  <c r="G41" i="190"/>
  <c r="F41" i="190"/>
  <c r="E41" i="190"/>
  <c r="E52" i="190" s="1"/>
  <c r="C41" i="190"/>
  <c r="C46" i="190" s="1"/>
  <c r="K40" i="190"/>
  <c r="H40" i="190"/>
  <c r="M40" i="190" s="1"/>
  <c r="M39" i="190"/>
  <c r="K39" i="190"/>
  <c r="H39" i="190"/>
  <c r="M38" i="190"/>
  <c r="K38" i="190"/>
  <c r="H38" i="190"/>
  <c r="K37" i="190"/>
  <c r="H37" i="190"/>
  <c r="M37" i="190" s="1"/>
  <c r="K36" i="190"/>
  <c r="H36" i="190"/>
  <c r="M36" i="190" s="1"/>
  <c r="M35" i="190"/>
  <c r="K35" i="190"/>
  <c r="H35" i="190"/>
  <c r="B35" i="190"/>
  <c r="K34" i="190"/>
  <c r="H34" i="190"/>
  <c r="M34" i="190" s="1"/>
  <c r="B34" i="190"/>
  <c r="K33" i="190"/>
  <c r="H33" i="190"/>
  <c r="B33" i="190"/>
  <c r="K32" i="190"/>
  <c r="H32" i="190"/>
  <c r="M32" i="190" s="1"/>
  <c r="B32" i="190"/>
  <c r="K31" i="190"/>
  <c r="H31" i="190"/>
  <c r="B31" i="190"/>
  <c r="K30" i="190"/>
  <c r="H30" i="190"/>
  <c r="M30" i="190" s="1"/>
  <c r="B30" i="190"/>
  <c r="K29" i="190"/>
  <c r="H29" i="190"/>
  <c r="M29" i="190" s="1"/>
  <c r="B29" i="190"/>
  <c r="K28" i="190"/>
  <c r="H28" i="190"/>
  <c r="M28" i="190" s="1"/>
  <c r="B28" i="190"/>
  <c r="K27" i="190"/>
  <c r="H27" i="190"/>
  <c r="B27" i="190"/>
  <c r="K26" i="190"/>
  <c r="H26" i="190"/>
  <c r="M26" i="190" s="1"/>
  <c r="B26" i="190"/>
  <c r="K25" i="190"/>
  <c r="H25" i="190"/>
  <c r="M25" i="190" s="1"/>
  <c r="B25" i="190"/>
  <c r="K24" i="190"/>
  <c r="H24" i="190"/>
  <c r="M24" i="190" s="1"/>
  <c r="B24" i="190"/>
  <c r="K23" i="190"/>
  <c r="H23" i="190"/>
  <c r="B23" i="190"/>
  <c r="K22" i="190"/>
  <c r="H22" i="190"/>
  <c r="M22" i="190" s="1"/>
  <c r="B22" i="190"/>
  <c r="K21" i="190"/>
  <c r="H21" i="190"/>
  <c r="M21" i="190" s="1"/>
  <c r="B21" i="190"/>
  <c r="K20" i="190"/>
  <c r="H20" i="190"/>
  <c r="M20" i="190" s="1"/>
  <c r="B20" i="190"/>
  <c r="K19" i="190"/>
  <c r="H19" i="190"/>
  <c r="B19" i="190"/>
  <c r="K18" i="190"/>
  <c r="H18" i="190"/>
  <c r="M18" i="190" s="1"/>
  <c r="B18" i="190"/>
  <c r="K17" i="190"/>
  <c r="H17" i="190"/>
  <c r="M17" i="190" s="1"/>
  <c r="B17" i="190"/>
  <c r="K16" i="190"/>
  <c r="H16" i="190"/>
  <c r="M16" i="190" s="1"/>
  <c r="B16" i="190"/>
  <c r="K15" i="190"/>
  <c r="H15" i="190"/>
  <c r="B15" i="190"/>
  <c r="K14" i="190"/>
  <c r="H14" i="190"/>
  <c r="M14" i="190" s="1"/>
  <c r="B14" i="190"/>
  <c r="K13" i="190"/>
  <c r="H13" i="190"/>
  <c r="M13" i="190" s="1"/>
  <c r="B13" i="190"/>
  <c r="K12" i="190"/>
  <c r="H12" i="190"/>
  <c r="M12" i="190" s="1"/>
  <c r="B12" i="190"/>
  <c r="K11" i="190"/>
  <c r="H11" i="190"/>
  <c r="B11" i="190"/>
  <c r="K10" i="190"/>
  <c r="H10" i="190"/>
  <c r="M10" i="190" s="1"/>
  <c r="B10" i="190"/>
  <c r="K9" i="190"/>
  <c r="H9" i="190"/>
  <c r="M9" i="190" s="1"/>
  <c r="B9" i="190"/>
  <c r="K8" i="190"/>
  <c r="H8" i="190"/>
  <c r="M8" i="190" s="1"/>
  <c r="B8" i="190"/>
  <c r="K7" i="190"/>
  <c r="H7" i="190"/>
  <c r="B7" i="190"/>
  <c r="M6" i="190"/>
  <c r="K6" i="190"/>
  <c r="H6" i="190"/>
  <c r="B6" i="190"/>
  <c r="M5" i="190"/>
  <c r="K5" i="190"/>
  <c r="K41" i="190" s="1"/>
  <c r="I52" i="190" s="1"/>
  <c r="L52" i="190" s="1"/>
  <c r="K43" i="46" s="1"/>
  <c r="H5" i="190"/>
  <c r="H41" i="190" s="1"/>
  <c r="B5" i="190"/>
  <c r="A1" i="190"/>
  <c r="M48" i="189"/>
  <c r="M46" i="189"/>
  <c r="M45" i="189"/>
  <c r="I44" i="189"/>
  <c r="I47" i="189" s="1"/>
  <c r="J16" i="46" s="1"/>
  <c r="H44" i="189"/>
  <c r="H47" i="189" s="1"/>
  <c r="I16" i="46" s="1"/>
  <c r="G44" i="189"/>
  <c r="G48" i="189" s="1"/>
  <c r="O16" i="46" s="1"/>
  <c r="F44" i="189"/>
  <c r="F47" i="189" s="1"/>
  <c r="G16" i="46" s="1"/>
  <c r="E44" i="189"/>
  <c r="E47" i="189" s="1"/>
  <c r="F16" i="46" s="1"/>
  <c r="D44" i="189"/>
  <c r="D47" i="189" s="1"/>
  <c r="E16" i="46" s="1"/>
  <c r="L41" i="189"/>
  <c r="J52" i="189" s="1"/>
  <c r="P42" i="46" s="1"/>
  <c r="J41" i="189"/>
  <c r="I41" i="189"/>
  <c r="G41" i="189"/>
  <c r="F41" i="189"/>
  <c r="E41" i="189"/>
  <c r="E52" i="189" s="1"/>
  <c r="C41" i="189"/>
  <c r="C46" i="189" s="1"/>
  <c r="D42" i="46" s="1"/>
  <c r="K40" i="189"/>
  <c r="H40" i="189"/>
  <c r="M40" i="189" s="1"/>
  <c r="M39" i="189"/>
  <c r="K39" i="189"/>
  <c r="H39" i="189"/>
  <c r="K38" i="189"/>
  <c r="H38" i="189"/>
  <c r="M38" i="189" s="1"/>
  <c r="K37" i="189"/>
  <c r="H37" i="189"/>
  <c r="M37" i="189" s="1"/>
  <c r="K36" i="189"/>
  <c r="H36" i="189"/>
  <c r="M36" i="189" s="1"/>
  <c r="M35" i="189"/>
  <c r="K35" i="189"/>
  <c r="H35" i="189"/>
  <c r="K34" i="189"/>
  <c r="M34" i="189" s="1"/>
  <c r="H34" i="189"/>
  <c r="K33" i="189"/>
  <c r="H33" i="189"/>
  <c r="K32" i="189"/>
  <c r="H32" i="189"/>
  <c r="M31" i="189"/>
  <c r="K31" i="189"/>
  <c r="H31" i="189"/>
  <c r="K30" i="189"/>
  <c r="M30" i="189" s="1"/>
  <c r="H30" i="189"/>
  <c r="K29" i="189"/>
  <c r="H29" i="189"/>
  <c r="K28" i="189"/>
  <c r="H28" i="189"/>
  <c r="M27" i="189"/>
  <c r="K27" i="189"/>
  <c r="H27" i="189"/>
  <c r="K26" i="189"/>
  <c r="M26" i="189" s="1"/>
  <c r="H26" i="189"/>
  <c r="K25" i="189"/>
  <c r="H25" i="189"/>
  <c r="K24" i="189"/>
  <c r="H24" i="189"/>
  <c r="M23" i="189"/>
  <c r="K23" i="189"/>
  <c r="H23" i="189"/>
  <c r="K22" i="189"/>
  <c r="M22" i="189" s="1"/>
  <c r="H22" i="189"/>
  <c r="K21" i="189"/>
  <c r="H21" i="189"/>
  <c r="K20" i="189"/>
  <c r="H20" i="189"/>
  <c r="M19" i="189"/>
  <c r="K19" i="189"/>
  <c r="H19" i="189"/>
  <c r="K18" i="189"/>
  <c r="M18" i="189" s="1"/>
  <c r="H18" i="189"/>
  <c r="K17" i="189"/>
  <c r="H17" i="189"/>
  <c r="K16" i="189"/>
  <c r="H16" i="189"/>
  <c r="M15" i="189"/>
  <c r="K15" i="189"/>
  <c r="H15" i="189"/>
  <c r="K14" i="189"/>
  <c r="M14" i="189" s="1"/>
  <c r="H14" i="189"/>
  <c r="K13" i="189"/>
  <c r="H13" i="189"/>
  <c r="K12" i="189"/>
  <c r="H12" i="189"/>
  <c r="M11" i="189"/>
  <c r="K11" i="189"/>
  <c r="H11" i="189"/>
  <c r="K10" i="189"/>
  <c r="M10" i="189" s="1"/>
  <c r="H10" i="189"/>
  <c r="K9" i="189"/>
  <c r="H9" i="189"/>
  <c r="K8" i="189"/>
  <c r="H8" i="189"/>
  <c r="M7" i="189"/>
  <c r="K7" i="189"/>
  <c r="H7" i="189"/>
  <c r="M6" i="189"/>
  <c r="K6" i="189"/>
  <c r="H6" i="189"/>
  <c r="M5" i="189"/>
  <c r="K5" i="189"/>
  <c r="H5" i="189"/>
  <c r="H41" i="189" s="1"/>
  <c r="A1" i="189"/>
  <c r="B35" i="189" s="1"/>
  <c r="M48" i="188"/>
  <c r="M46" i="188"/>
  <c r="M45" i="188"/>
  <c r="I44" i="188"/>
  <c r="I47" i="188" s="1"/>
  <c r="J15" i="46" s="1"/>
  <c r="H44" i="188"/>
  <c r="H47" i="188" s="1"/>
  <c r="I15" i="46" s="1"/>
  <c r="G44" i="188"/>
  <c r="G48" i="188" s="1"/>
  <c r="O15" i="46" s="1"/>
  <c r="F44" i="188"/>
  <c r="F47" i="188" s="1"/>
  <c r="G15" i="46" s="1"/>
  <c r="E44" i="188"/>
  <c r="E47" i="188" s="1"/>
  <c r="F15" i="46" s="1"/>
  <c r="D44" i="188"/>
  <c r="D47" i="188" s="1"/>
  <c r="E15" i="46" s="1"/>
  <c r="L41" i="188"/>
  <c r="J52" i="188" s="1"/>
  <c r="P41" i="46" s="1"/>
  <c r="J41" i="188"/>
  <c r="I41" i="188"/>
  <c r="G41" i="188"/>
  <c r="F41" i="188"/>
  <c r="E41" i="188"/>
  <c r="E52" i="188" s="1"/>
  <c r="C41" i="188"/>
  <c r="C46" i="188" s="1"/>
  <c r="D41" i="46" s="1"/>
  <c r="K40" i="188"/>
  <c r="H40" i="188"/>
  <c r="M40" i="188" s="1"/>
  <c r="M39" i="188"/>
  <c r="K39" i="188"/>
  <c r="H39" i="188"/>
  <c r="M38" i="188"/>
  <c r="K38" i="188"/>
  <c r="H38" i="188"/>
  <c r="K37" i="188"/>
  <c r="H37" i="188"/>
  <c r="M37" i="188" s="1"/>
  <c r="K36" i="188"/>
  <c r="H36" i="188"/>
  <c r="M36" i="188" s="1"/>
  <c r="M35" i="188"/>
  <c r="K35" i="188"/>
  <c r="H35" i="188"/>
  <c r="B35" i="188"/>
  <c r="K34" i="188"/>
  <c r="M34" i="188" s="1"/>
  <c r="H34" i="188"/>
  <c r="B34" i="188"/>
  <c r="K33" i="188"/>
  <c r="M33" i="188" s="1"/>
  <c r="H33" i="188"/>
  <c r="B33" i="188"/>
  <c r="K32" i="188"/>
  <c r="M32" i="188" s="1"/>
  <c r="H32" i="188"/>
  <c r="B32" i="188"/>
  <c r="K31" i="188"/>
  <c r="M31" i="188" s="1"/>
  <c r="H31" i="188"/>
  <c r="B31" i="188"/>
  <c r="K30" i="188"/>
  <c r="M30" i="188" s="1"/>
  <c r="H30" i="188"/>
  <c r="B30" i="188"/>
  <c r="K29" i="188"/>
  <c r="M29" i="188" s="1"/>
  <c r="H29" i="188"/>
  <c r="B29" i="188"/>
  <c r="K28" i="188"/>
  <c r="M28" i="188" s="1"/>
  <c r="H28" i="188"/>
  <c r="B28" i="188"/>
  <c r="K27" i="188"/>
  <c r="M27" i="188" s="1"/>
  <c r="H27" i="188"/>
  <c r="B27" i="188"/>
  <c r="K26" i="188"/>
  <c r="M26" i="188" s="1"/>
  <c r="H26" i="188"/>
  <c r="B26" i="188"/>
  <c r="K25" i="188"/>
  <c r="M25" i="188" s="1"/>
  <c r="H25" i="188"/>
  <c r="B25" i="188"/>
  <c r="K24" i="188"/>
  <c r="M24" i="188" s="1"/>
  <c r="H24" i="188"/>
  <c r="B24" i="188"/>
  <c r="K23" i="188"/>
  <c r="M23" i="188" s="1"/>
  <c r="H23" i="188"/>
  <c r="B23" i="188"/>
  <c r="K22" i="188"/>
  <c r="M22" i="188" s="1"/>
  <c r="H22" i="188"/>
  <c r="B22" i="188"/>
  <c r="K21" i="188"/>
  <c r="M21" i="188" s="1"/>
  <c r="H21" i="188"/>
  <c r="B21" i="188"/>
  <c r="K20" i="188"/>
  <c r="M20" i="188" s="1"/>
  <c r="H20" i="188"/>
  <c r="B20" i="188"/>
  <c r="K19" i="188"/>
  <c r="M19" i="188" s="1"/>
  <c r="H19" i="188"/>
  <c r="B19" i="188"/>
  <c r="K18" i="188"/>
  <c r="M18" i="188" s="1"/>
  <c r="H18" i="188"/>
  <c r="B18" i="188"/>
  <c r="K17" i="188"/>
  <c r="M17" i="188" s="1"/>
  <c r="H17" i="188"/>
  <c r="B17" i="188"/>
  <c r="K16" i="188"/>
  <c r="M16" i="188" s="1"/>
  <c r="H16" i="188"/>
  <c r="B16" i="188"/>
  <c r="K15" i="188"/>
  <c r="M15" i="188" s="1"/>
  <c r="H15" i="188"/>
  <c r="B15" i="188"/>
  <c r="K14" i="188"/>
  <c r="M14" i="188" s="1"/>
  <c r="H14" i="188"/>
  <c r="B14" i="188"/>
  <c r="K13" i="188"/>
  <c r="M13" i="188" s="1"/>
  <c r="H13" i="188"/>
  <c r="B13" i="188"/>
  <c r="K12" i="188"/>
  <c r="M12" i="188" s="1"/>
  <c r="H12" i="188"/>
  <c r="B12" i="188"/>
  <c r="K11" i="188"/>
  <c r="M11" i="188" s="1"/>
  <c r="H11" i="188"/>
  <c r="B11" i="188"/>
  <c r="K10" i="188"/>
  <c r="M10" i="188" s="1"/>
  <c r="H10" i="188"/>
  <c r="B10" i="188"/>
  <c r="K9" i="188"/>
  <c r="M9" i="188" s="1"/>
  <c r="H9" i="188"/>
  <c r="B9" i="188"/>
  <c r="K8" i="188"/>
  <c r="M8" i="188" s="1"/>
  <c r="H8" i="188"/>
  <c r="B8" i="188"/>
  <c r="K7" i="188"/>
  <c r="M7" i="188" s="1"/>
  <c r="H7" i="188"/>
  <c r="B7" i="188"/>
  <c r="M6" i="188"/>
  <c r="K6" i="188"/>
  <c r="H6" i="188"/>
  <c r="B6" i="188"/>
  <c r="M5" i="188"/>
  <c r="K5" i="188"/>
  <c r="K41" i="188" s="1"/>
  <c r="I52" i="188" s="1"/>
  <c r="L52" i="188" s="1"/>
  <c r="K41" i="46" s="1"/>
  <c r="H5" i="188"/>
  <c r="H41" i="188" s="1"/>
  <c r="B5" i="188"/>
  <c r="A1" i="188"/>
  <c r="M48" i="187"/>
  <c r="M46" i="187"/>
  <c r="M45" i="187"/>
  <c r="I44" i="187"/>
  <c r="I47" i="187" s="1"/>
  <c r="J14" i="46" s="1"/>
  <c r="H44" i="187"/>
  <c r="H47" i="187" s="1"/>
  <c r="I14" i="46" s="1"/>
  <c r="G44" i="187"/>
  <c r="F44" i="187"/>
  <c r="F47" i="187" s="1"/>
  <c r="G14" i="46" s="1"/>
  <c r="E44" i="187"/>
  <c r="E47" i="187" s="1"/>
  <c r="F14" i="46" s="1"/>
  <c r="D44" i="187"/>
  <c r="D47" i="187" s="1"/>
  <c r="E14" i="46" s="1"/>
  <c r="L41" i="187"/>
  <c r="J52" i="187" s="1"/>
  <c r="P40" i="46" s="1"/>
  <c r="J41" i="187"/>
  <c r="I41" i="187"/>
  <c r="G41" i="187"/>
  <c r="F41" i="187"/>
  <c r="E41" i="187"/>
  <c r="E52" i="187" s="1"/>
  <c r="C41" i="187"/>
  <c r="C46" i="187" s="1"/>
  <c r="D40" i="46" s="1"/>
  <c r="K40" i="187"/>
  <c r="H40" i="187"/>
  <c r="M40" i="187" s="1"/>
  <c r="K39" i="187"/>
  <c r="M39" i="187" s="1"/>
  <c r="H39" i="187"/>
  <c r="M38" i="187"/>
  <c r="K38" i="187"/>
  <c r="H38" i="187"/>
  <c r="K37" i="187"/>
  <c r="H37" i="187"/>
  <c r="M37" i="187" s="1"/>
  <c r="K36" i="187"/>
  <c r="H36" i="187"/>
  <c r="M36" i="187" s="1"/>
  <c r="K35" i="187"/>
  <c r="M35" i="187" s="1"/>
  <c r="H35" i="187"/>
  <c r="B35" i="187"/>
  <c r="K34" i="187"/>
  <c r="H34" i="187"/>
  <c r="B34" i="187"/>
  <c r="K33" i="187"/>
  <c r="M33" i="187" s="1"/>
  <c r="H33" i="187"/>
  <c r="B33" i="187"/>
  <c r="K32" i="187"/>
  <c r="H32" i="187"/>
  <c r="B32" i="187"/>
  <c r="K31" i="187"/>
  <c r="M31" i="187" s="1"/>
  <c r="H31" i="187"/>
  <c r="B31" i="187"/>
  <c r="K30" i="187"/>
  <c r="H30" i="187"/>
  <c r="B30" i="187"/>
  <c r="K29" i="187"/>
  <c r="M29" i="187" s="1"/>
  <c r="H29" i="187"/>
  <c r="B29" i="187"/>
  <c r="K28" i="187"/>
  <c r="H28" i="187"/>
  <c r="B28" i="187"/>
  <c r="K27" i="187"/>
  <c r="M27" i="187" s="1"/>
  <c r="H27" i="187"/>
  <c r="B27" i="187"/>
  <c r="K26" i="187"/>
  <c r="H26" i="187"/>
  <c r="B26" i="187"/>
  <c r="K25" i="187"/>
  <c r="M25" i="187" s="1"/>
  <c r="H25" i="187"/>
  <c r="B25" i="187"/>
  <c r="K24" i="187"/>
  <c r="H24" i="187"/>
  <c r="B24" i="187"/>
  <c r="K23" i="187"/>
  <c r="M23" i="187" s="1"/>
  <c r="H23" i="187"/>
  <c r="B23" i="187"/>
  <c r="K22" i="187"/>
  <c r="H22" i="187"/>
  <c r="B22" i="187"/>
  <c r="K21" i="187"/>
  <c r="M21" i="187" s="1"/>
  <c r="H21" i="187"/>
  <c r="B21" i="187"/>
  <c r="K20" i="187"/>
  <c r="H20" i="187"/>
  <c r="B20" i="187"/>
  <c r="K19" i="187"/>
  <c r="M19" i="187" s="1"/>
  <c r="H19" i="187"/>
  <c r="B19" i="187"/>
  <c r="K18" i="187"/>
  <c r="H18" i="187"/>
  <c r="B18" i="187"/>
  <c r="K17" i="187"/>
  <c r="M17" i="187" s="1"/>
  <c r="H17" i="187"/>
  <c r="B17" i="187"/>
  <c r="K16" i="187"/>
  <c r="H16" i="187"/>
  <c r="B16" i="187"/>
  <c r="K15" i="187"/>
  <c r="M15" i="187" s="1"/>
  <c r="H15" i="187"/>
  <c r="B15" i="187"/>
  <c r="K14" i="187"/>
  <c r="H14" i="187"/>
  <c r="B14" i="187"/>
  <c r="K13" i="187"/>
  <c r="M13" i="187" s="1"/>
  <c r="H13" i="187"/>
  <c r="B13" i="187"/>
  <c r="K12" i="187"/>
  <c r="H12" i="187"/>
  <c r="B12" i="187"/>
  <c r="K11" i="187"/>
  <c r="M11" i="187" s="1"/>
  <c r="H11" i="187"/>
  <c r="B11" i="187"/>
  <c r="K10" i="187"/>
  <c r="H10" i="187"/>
  <c r="B10" i="187"/>
  <c r="K9" i="187"/>
  <c r="M9" i="187" s="1"/>
  <c r="H9" i="187"/>
  <c r="B9" i="187"/>
  <c r="K8" i="187"/>
  <c r="H8" i="187"/>
  <c r="B8" i="187"/>
  <c r="K7" i="187"/>
  <c r="M7" i="187" s="1"/>
  <c r="H7" i="187"/>
  <c r="B7" i="187"/>
  <c r="K6" i="187"/>
  <c r="M6" i="187" s="1"/>
  <c r="H6" i="187"/>
  <c r="B6" i="187"/>
  <c r="K5" i="187"/>
  <c r="M5" i="187" s="1"/>
  <c r="H5" i="187"/>
  <c r="B5" i="187"/>
  <c r="A1" i="187"/>
  <c r="M48" i="186"/>
  <c r="M46" i="186"/>
  <c r="M45" i="186"/>
  <c r="I44" i="186"/>
  <c r="I47" i="186" s="1"/>
  <c r="J13" i="46" s="1"/>
  <c r="H44" i="186"/>
  <c r="H47" i="186" s="1"/>
  <c r="I13" i="46" s="1"/>
  <c r="G44" i="186"/>
  <c r="F44" i="186"/>
  <c r="F47" i="186" s="1"/>
  <c r="G13" i="46" s="1"/>
  <c r="E44" i="186"/>
  <c r="E47" i="186" s="1"/>
  <c r="F13" i="46" s="1"/>
  <c r="D44" i="186"/>
  <c r="D47" i="186" s="1"/>
  <c r="E13" i="46" s="1"/>
  <c r="L41" i="186"/>
  <c r="J52" i="186" s="1"/>
  <c r="P39" i="46" s="1"/>
  <c r="J41" i="186"/>
  <c r="I41" i="186"/>
  <c r="G41" i="186"/>
  <c r="F41" i="186"/>
  <c r="E41" i="186"/>
  <c r="E52" i="186" s="1"/>
  <c r="C41" i="186"/>
  <c r="C46" i="186" s="1"/>
  <c r="D39" i="46" s="1"/>
  <c r="K40" i="186"/>
  <c r="H40" i="186"/>
  <c r="M40" i="186" s="1"/>
  <c r="K39" i="186"/>
  <c r="H39" i="186"/>
  <c r="M39" i="186" s="1"/>
  <c r="M38" i="186"/>
  <c r="K38" i="186"/>
  <c r="H38" i="186"/>
  <c r="K37" i="186"/>
  <c r="M37" i="186" s="1"/>
  <c r="H37" i="186"/>
  <c r="K36" i="186"/>
  <c r="H36" i="186"/>
  <c r="M36" i="186" s="1"/>
  <c r="K35" i="186"/>
  <c r="H35" i="186"/>
  <c r="M35" i="186" s="1"/>
  <c r="B35" i="186"/>
  <c r="K34" i="186"/>
  <c r="H34" i="186"/>
  <c r="M34" i="186" s="1"/>
  <c r="B34" i="186"/>
  <c r="K33" i="186"/>
  <c r="H33" i="186"/>
  <c r="B33" i="186"/>
  <c r="K32" i="186"/>
  <c r="H32" i="186"/>
  <c r="M32" i="186" s="1"/>
  <c r="B32" i="186"/>
  <c r="K31" i="186"/>
  <c r="H31" i="186"/>
  <c r="B31" i="186"/>
  <c r="K30" i="186"/>
  <c r="H30" i="186"/>
  <c r="M30" i="186" s="1"/>
  <c r="B30" i="186"/>
  <c r="K29" i="186"/>
  <c r="H29" i="186"/>
  <c r="B29" i="186"/>
  <c r="K28" i="186"/>
  <c r="H28" i="186"/>
  <c r="M28" i="186" s="1"/>
  <c r="B28" i="186"/>
  <c r="K27" i="186"/>
  <c r="H27" i="186"/>
  <c r="B27" i="186"/>
  <c r="K26" i="186"/>
  <c r="H26" i="186"/>
  <c r="M26" i="186" s="1"/>
  <c r="B26" i="186"/>
  <c r="K25" i="186"/>
  <c r="H25" i="186"/>
  <c r="B25" i="186"/>
  <c r="K24" i="186"/>
  <c r="H24" i="186"/>
  <c r="M24" i="186" s="1"/>
  <c r="B24" i="186"/>
  <c r="K23" i="186"/>
  <c r="H23" i="186"/>
  <c r="B23" i="186"/>
  <c r="K22" i="186"/>
  <c r="H22" i="186"/>
  <c r="M22" i="186" s="1"/>
  <c r="B22" i="186"/>
  <c r="K21" i="186"/>
  <c r="H21" i="186"/>
  <c r="B21" i="186"/>
  <c r="K20" i="186"/>
  <c r="H20" i="186"/>
  <c r="M20" i="186" s="1"/>
  <c r="B20" i="186"/>
  <c r="K19" i="186"/>
  <c r="H19" i="186"/>
  <c r="B19" i="186"/>
  <c r="K18" i="186"/>
  <c r="H18" i="186"/>
  <c r="M18" i="186" s="1"/>
  <c r="B18" i="186"/>
  <c r="K17" i="186"/>
  <c r="H17" i="186"/>
  <c r="B17" i="186"/>
  <c r="K16" i="186"/>
  <c r="H16" i="186"/>
  <c r="M16" i="186" s="1"/>
  <c r="B16" i="186"/>
  <c r="K15" i="186"/>
  <c r="H15" i="186"/>
  <c r="B15" i="186"/>
  <c r="K14" i="186"/>
  <c r="H14" i="186"/>
  <c r="M14" i="186" s="1"/>
  <c r="B14" i="186"/>
  <c r="K13" i="186"/>
  <c r="H13" i="186"/>
  <c r="B13" i="186"/>
  <c r="K12" i="186"/>
  <c r="H12" i="186"/>
  <c r="M12" i="186" s="1"/>
  <c r="B12" i="186"/>
  <c r="K11" i="186"/>
  <c r="H11" i="186"/>
  <c r="B11" i="186"/>
  <c r="K10" i="186"/>
  <c r="H10" i="186"/>
  <c r="M10" i="186" s="1"/>
  <c r="B10" i="186"/>
  <c r="K9" i="186"/>
  <c r="H9" i="186"/>
  <c r="B9" i="186"/>
  <c r="K8" i="186"/>
  <c r="H8" i="186"/>
  <c r="M8" i="186" s="1"/>
  <c r="B8" i="186"/>
  <c r="K7" i="186"/>
  <c r="H7" i="186"/>
  <c r="B7" i="186"/>
  <c r="K6" i="186"/>
  <c r="H6" i="186"/>
  <c r="M6" i="186" s="1"/>
  <c r="B6" i="186"/>
  <c r="K5" i="186"/>
  <c r="H5" i="186"/>
  <c r="B5" i="186"/>
  <c r="A1" i="186"/>
  <c r="M48" i="185"/>
  <c r="M46" i="185"/>
  <c r="M45" i="185"/>
  <c r="I44" i="185"/>
  <c r="I47" i="185" s="1"/>
  <c r="J12" i="46" s="1"/>
  <c r="H44" i="185"/>
  <c r="H47" i="185" s="1"/>
  <c r="I12" i="46" s="1"/>
  <c r="G44" i="185"/>
  <c r="F44" i="185"/>
  <c r="F47" i="185" s="1"/>
  <c r="G12" i="46" s="1"/>
  <c r="E44" i="185"/>
  <c r="E47" i="185" s="1"/>
  <c r="F12" i="46" s="1"/>
  <c r="D44" i="185"/>
  <c r="D47" i="185" s="1"/>
  <c r="E12" i="46" s="1"/>
  <c r="L41" i="185"/>
  <c r="J52" i="185" s="1"/>
  <c r="P38" i="46" s="1"/>
  <c r="J41" i="185"/>
  <c r="I41" i="185"/>
  <c r="G41" i="185"/>
  <c r="F41" i="185"/>
  <c r="E41" i="185"/>
  <c r="E52" i="185" s="1"/>
  <c r="C41" i="185"/>
  <c r="C46" i="185" s="1"/>
  <c r="D38" i="46" s="1"/>
  <c r="K40" i="185"/>
  <c r="H40" i="185"/>
  <c r="M40" i="185" s="1"/>
  <c r="K39" i="185"/>
  <c r="M39" i="185" s="1"/>
  <c r="H39" i="185"/>
  <c r="M38" i="185"/>
  <c r="K38" i="185"/>
  <c r="H38" i="185"/>
  <c r="K37" i="185"/>
  <c r="H37" i="185"/>
  <c r="M37" i="185" s="1"/>
  <c r="K36" i="185"/>
  <c r="H36" i="185"/>
  <c r="M36" i="185" s="1"/>
  <c r="K35" i="185"/>
  <c r="M35" i="185" s="1"/>
  <c r="H35" i="185"/>
  <c r="B35" i="185"/>
  <c r="K34" i="185"/>
  <c r="H34" i="185"/>
  <c r="B34" i="185"/>
  <c r="K33" i="185"/>
  <c r="H33" i="185"/>
  <c r="B33" i="185"/>
  <c r="K32" i="185"/>
  <c r="M32" i="185" s="1"/>
  <c r="H32" i="185"/>
  <c r="B32" i="185"/>
  <c r="K31" i="185"/>
  <c r="M31" i="185" s="1"/>
  <c r="H31" i="185"/>
  <c r="B31" i="185"/>
  <c r="K30" i="185"/>
  <c r="H30" i="185"/>
  <c r="B30" i="185"/>
  <c r="K29" i="185"/>
  <c r="H29" i="185"/>
  <c r="B29" i="185"/>
  <c r="K28" i="185"/>
  <c r="M28" i="185" s="1"/>
  <c r="H28" i="185"/>
  <c r="B28" i="185"/>
  <c r="K27" i="185"/>
  <c r="M27" i="185" s="1"/>
  <c r="H27" i="185"/>
  <c r="B27" i="185"/>
  <c r="K26" i="185"/>
  <c r="H26" i="185"/>
  <c r="B26" i="185"/>
  <c r="K25" i="185"/>
  <c r="H25" i="185"/>
  <c r="B25" i="185"/>
  <c r="K24" i="185"/>
  <c r="M24" i="185" s="1"/>
  <c r="H24" i="185"/>
  <c r="B24" i="185"/>
  <c r="K23" i="185"/>
  <c r="M23" i="185" s="1"/>
  <c r="H23" i="185"/>
  <c r="B23" i="185"/>
  <c r="K22" i="185"/>
  <c r="H22" i="185"/>
  <c r="B22" i="185"/>
  <c r="K21" i="185"/>
  <c r="H21" i="185"/>
  <c r="B21" i="185"/>
  <c r="K20" i="185"/>
  <c r="M20" i="185" s="1"/>
  <c r="H20" i="185"/>
  <c r="B20" i="185"/>
  <c r="K19" i="185"/>
  <c r="M19" i="185" s="1"/>
  <c r="H19" i="185"/>
  <c r="B19" i="185"/>
  <c r="K18" i="185"/>
  <c r="H18" i="185"/>
  <c r="B18" i="185"/>
  <c r="K17" i="185"/>
  <c r="H17" i="185"/>
  <c r="B17" i="185"/>
  <c r="K16" i="185"/>
  <c r="M16" i="185" s="1"/>
  <c r="H16" i="185"/>
  <c r="B16" i="185"/>
  <c r="K15" i="185"/>
  <c r="M15" i="185" s="1"/>
  <c r="H15" i="185"/>
  <c r="B15" i="185"/>
  <c r="K14" i="185"/>
  <c r="H14" i="185"/>
  <c r="B14" i="185"/>
  <c r="K13" i="185"/>
  <c r="H13" i="185"/>
  <c r="B13" i="185"/>
  <c r="K12" i="185"/>
  <c r="M12" i="185" s="1"/>
  <c r="H12" i="185"/>
  <c r="B12" i="185"/>
  <c r="K11" i="185"/>
  <c r="M11" i="185" s="1"/>
  <c r="H11" i="185"/>
  <c r="B11" i="185"/>
  <c r="K10" i="185"/>
  <c r="H10" i="185"/>
  <c r="B10" i="185"/>
  <c r="K9" i="185"/>
  <c r="H9" i="185"/>
  <c r="B9" i="185"/>
  <c r="K8" i="185"/>
  <c r="M8" i="185" s="1"/>
  <c r="H8" i="185"/>
  <c r="B8" i="185"/>
  <c r="K7" i="185"/>
  <c r="M7" i="185" s="1"/>
  <c r="H7" i="185"/>
  <c r="B7" i="185"/>
  <c r="K6" i="185"/>
  <c r="M6" i="185" s="1"/>
  <c r="H6" i="185"/>
  <c r="B6" i="185"/>
  <c r="K5" i="185"/>
  <c r="M5" i="185" s="1"/>
  <c r="H5" i="185"/>
  <c r="B5" i="185"/>
  <c r="A1" i="185"/>
  <c r="M48" i="184"/>
  <c r="M46" i="184"/>
  <c r="M45" i="184"/>
  <c r="I44" i="184"/>
  <c r="I47" i="184" s="1"/>
  <c r="J11" i="46" s="1"/>
  <c r="H44" i="184"/>
  <c r="H47" i="184" s="1"/>
  <c r="I11" i="46" s="1"/>
  <c r="G44" i="184"/>
  <c r="G48" i="184" s="1"/>
  <c r="O11" i="46" s="1"/>
  <c r="F44" i="184"/>
  <c r="F47" i="184" s="1"/>
  <c r="G11" i="46" s="1"/>
  <c r="E44" i="184"/>
  <c r="E47" i="184" s="1"/>
  <c r="F11" i="46" s="1"/>
  <c r="D44" i="184"/>
  <c r="D47" i="184" s="1"/>
  <c r="E11" i="46" s="1"/>
  <c r="L41" i="184"/>
  <c r="J52" i="184" s="1"/>
  <c r="P37" i="46" s="1"/>
  <c r="J41" i="184"/>
  <c r="I41" i="184"/>
  <c r="G41" i="184"/>
  <c r="F41" i="184"/>
  <c r="E41" i="184"/>
  <c r="E52" i="184" s="1"/>
  <c r="C41" i="184"/>
  <c r="C46" i="184" s="1"/>
  <c r="D37" i="46" s="1"/>
  <c r="K40" i="184"/>
  <c r="H40" i="184"/>
  <c r="M40" i="184" s="1"/>
  <c r="M39" i="184"/>
  <c r="K39" i="184"/>
  <c r="H39" i="184"/>
  <c r="M38" i="184"/>
  <c r="K38" i="184"/>
  <c r="H38" i="184"/>
  <c r="K37" i="184"/>
  <c r="H37" i="184"/>
  <c r="M37" i="184" s="1"/>
  <c r="K36" i="184"/>
  <c r="H36" i="184"/>
  <c r="M36" i="184" s="1"/>
  <c r="M35" i="184"/>
  <c r="K35" i="184"/>
  <c r="H35" i="184"/>
  <c r="B35" i="184"/>
  <c r="K34" i="184"/>
  <c r="M34" i="184" s="1"/>
  <c r="H34" i="184"/>
  <c r="B34" i="184"/>
  <c r="K33" i="184"/>
  <c r="M33" i="184" s="1"/>
  <c r="H33" i="184"/>
  <c r="B33" i="184"/>
  <c r="K32" i="184"/>
  <c r="M32" i="184" s="1"/>
  <c r="H32" i="184"/>
  <c r="B32" i="184"/>
  <c r="K31" i="184"/>
  <c r="M31" i="184" s="1"/>
  <c r="H31" i="184"/>
  <c r="B31" i="184"/>
  <c r="K30" i="184"/>
  <c r="M30" i="184" s="1"/>
  <c r="H30" i="184"/>
  <c r="B30" i="184"/>
  <c r="K29" i="184"/>
  <c r="M29" i="184" s="1"/>
  <c r="H29" i="184"/>
  <c r="B29" i="184"/>
  <c r="K28" i="184"/>
  <c r="M28" i="184" s="1"/>
  <c r="H28" i="184"/>
  <c r="B28" i="184"/>
  <c r="K27" i="184"/>
  <c r="M27" i="184" s="1"/>
  <c r="H27" i="184"/>
  <c r="B27" i="184"/>
  <c r="K26" i="184"/>
  <c r="M26" i="184" s="1"/>
  <c r="H26" i="184"/>
  <c r="B26" i="184"/>
  <c r="K25" i="184"/>
  <c r="M25" i="184" s="1"/>
  <c r="H25" i="184"/>
  <c r="B25" i="184"/>
  <c r="K24" i="184"/>
  <c r="M24" i="184" s="1"/>
  <c r="H24" i="184"/>
  <c r="B24" i="184"/>
  <c r="K23" i="184"/>
  <c r="M23" i="184" s="1"/>
  <c r="H23" i="184"/>
  <c r="B23" i="184"/>
  <c r="K22" i="184"/>
  <c r="M22" i="184" s="1"/>
  <c r="H22" i="184"/>
  <c r="B22" i="184"/>
  <c r="K21" i="184"/>
  <c r="M21" i="184" s="1"/>
  <c r="H21" i="184"/>
  <c r="B21" i="184"/>
  <c r="K20" i="184"/>
  <c r="M20" i="184" s="1"/>
  <c r="H20" i="184"/>
  <c r="B20" i="184"/>
  <c r="K19" i="184"/>
  <c r="M19" i="184" s="1"/>
  <c r="H19" i="184"/>
  <c r="B19" i="184"/>
  <c r="K18" i="184"/>
  <c r="M18" i="184" s="1"/>
  <c r="H18" i="184"/>
  <c r="B18" i="184"/>
  <c r="K17" i="184"/>
  <c r="M17" i="184" s="1"/>
  <c r="H17" i="184"/>
  <c r="B17" i="184"/>
  <c r="K16" i="184"/>
  <c r="M16" i="184" s="1"/>
  <c r="H16" i="184"/>
  <c r="B16" i="184"/>
  <c r="K15" i="184"/>
  <c r="M15" i="184" s="1"/>
  <c r="H15" i="184"/>
  <c r="B15" i="184"/>
  <c r="K14" i="184"/>
  <c r="M14" i="184" s="1"/>
  <c r="H14" i="184"/>
  <c r="B14" i="184"/>
  <c r="K13" i="184"/>
  <c r="M13" i="184" s="1"/>
  <c r="H13" i="184"/>
  <c r="B13" i="184"/>
  <c r="K12" i="184"/>
  <c r="M12" i="184" s="1"/>
  <c r="H12" i="184"/>
  <c r="B12" i="184"/>
  <c r="K11" i="184"/>
  <c r="M11" i="184" s="1"/>
  <c r="H11" i="184"/>
  <c r="B11" i="184"/>
  <c r="K10" i="184"/>
  <c r="M10" i="184" s="1"/>
  <c r="H10" i="184"/>
  <c r="B10" i="184"/>
  <c r="K9" i="184"/>
  <c r="M9" i="184" s="1"/>
  <c r="H9" i="184"/>
  <c r="B9" i="184"/>
  <c r="K8" i="184"/>
  <c r="M8" i="184" s="1"/>
  <c r="H8" i="184"/>
  <c r="B8" i="184"/>
  <c r="K7" i="184"/>
  <c r="M7" i="184" s="1"/>
  <c r="H7" i="184"/>
  <c r="B7" i="184"/>
  <c r="M6" i="184"/>
  <c r="K6" i="184"/>
  <c r="H6" i="184"/>
  <c r="B6" i="184"/>
  <c r="M5" i="184"/>
  <c r="K5" i="184"/>
  <c r="H5" i="184"/>
  <c r="H41" i="184" s="1"/>
  <c r="B5" i="184"/>
  <c r="A1" i="184"/>
  <c r="M48" i="183"/>
  <c r="M46" i="183"/>
  <c r="M45" i="183"/>
  <c r="I44" i="183"/>
  <c r="I47" i="183" s="1"/>
  <c r="J10" i="46" s="1"/>
  <c r="H44" i="183"/>
  <c r="H47" i="183" s="1"/>
  <c r="I10" i="46" s="1"/>
  <c r="G44" i="183"/>
  <c r="G48" i="183" s="1"/>
  <c r="O10" i="46" s="1"/>
  <c r="F44" i="183"/>
  <c r="F47" i="183" s="1"/>
  <c r="G10" i="46" s="1"/>
  <c r="E44" i="183"/>
  <c r="E47" i="183" s="1"/>
  <c r="F10" i="46" s="1"/>
  <c r="D44" i="183"/>
  <c r="D47" i="183" s="1"/>
  <c r="E10" i="46" s="1"/>
  <c r="L41" i="183"/>
  <c r="J52" i="183" s="1"/>
  <c r="P36" i="46" s="1"/>
  <c r="J41" i="183"/>
  <c r="I41" i="183"/>
  <c r="G41" i="183"/>
  <c r="F41" i="183"/>
  <c r="E41" i="183"/>
  <c r="E52" i="183" s="1"/>
  <c r="C41" i="183"/>
  <c r="C46" i="183" s="1"/>
  <c r="D36" i="46" s="1"/>
  <c r="K40" i="183"/>
  <c r="H40" i="183"/>
  <c r="M40" i="183" s="1"/>
  <c r="M39" i="183"/>
  <c r="K39" i="183"/>
  <c r="H39" i="183"/>
  <c r="M38" i="183"/>
  <c r="K38" i="183"/>
  <c r="H38" i="183"/>
  <c r="K37" i="183"/>
  <c r="H37" i="183"/>
  <c r="M37" i="183" s="1"/>
  <c r="K36" i="183"/>
  <c r="H36" i="183"/>
  <c r="M36" i="183" s="1"/>
  <c r="M35" i="183"/>
  <c r="K35" i="183"/>
  <c r="H35" i="183"/>
  <c r="B35" i="183"/>
  <c r="K34" i="183"/>
  <c r="H34" i="183"/>
  <c r="M34" i="183" s="1"/>
  <c r="B34" i="183"/>
  <c r="K33" i="183"/>
  <c r="H33" i="183"/>
  <c r="B33" i="183"/>
  <c r="K32" i="183"/>
  <c r="H32" i="183"/>
  <c r="M32" i="183" s="1"/>
  <c r="B32" i="183"/>
  <c r="K31" i="183"/>
  <c r="H31" i="183"/>
  <c r="B31" i="183"/>
  <c r="K30" i="183"/>
  <c r="H30" i="183"/>
  <c r="M30" i="183" s="1"/>
  <c r="B30" i="183"/>
  <c r="K29" i="183"/>
  <c r="H29" i="183"/>
  <c r="B29" i="183"/>
  <c r="K28" i="183"/>
  <c r="H28" i="183"/>
  <c r="M28" i="183" s="1"/>
  <c r="B28" i="183"/>
  <c r="K27" i="183"/>
  <c r="H27" i="183"/>
  <c r="B27" i="183"/>
  <c r="K26" i="183"/>
  <c r="H26" i="183"/>
  <c r="M26" i="183" s="1"/>
  <c r="B26" i="183"/>
  <c r="K25" i="183"/>
  <c r="H25" i="183"/>
  <c r="B25" i="183"/>
  <c r="K24" i="183"/>
  <c r="H24" i="183"/>
  <c r="M24" i="183" s="1"/>
  <c r="B24" i="183"/>
  <c r="K23" i="183"/>
  <c r="H23" i="183"/>
  <c r="B23" i="183"/>
  <c r="K22" i="183"/>
  <c r="H22" i="183"/>
  <c r="M22" i="183" s="1"/>
  <c r="B22" i="183"/>
  <c r="K21" i="183"/>
  <c r="H21" i="183"/>
  <c r="B21" i="183"/>
  <c r="K20" i="183"/>
  <c r="H20" i="183"/>
  <c r="M20" i="183" s="1"/>
  <c r="B20" i="183"/>
  <c r="K19" i="183"/>
  <c r="H19" i="183"/>
  <c r="B19" i="183"/>
  <c r="K18" i="183"/>
  <c r="H18" i="183"/>
  <c r="M18" i="183" s="1"/>
  <c r="B18" i="183"/>
  <c r="K17" i="183"/>
  <c r="H17" i="183"/>
  <c r="B17" i="183"/>
  <c r="K16" i="183"/>
  <c r="H16" i="183"/>
  <c r="M16" i="183" s="1"/>
  <c r="B16" i="183"/>
  <c r="K15" i="183"/>
  <c r="H15" i="183"/>
  <c r="B15" i="183"/>
  <c r="K14" i="183"/>
  <c r="H14" i="183"/>
  <c r="M14" i="183" s="1"/>
  <c r="B14" i="183"/>
  <c r="K13" i="183"/>
  <c r="H13" i="183"/>
  <c r="B13" i="183"/>
  <c r="K12" i="183"/>
  <c r="H12" i="183"/>
  <c r="M12" i="183" s="1"/>
  <c r="B12" i="183"/>
  <c r="K11" i="183"/>
  <c r="H11" i="183"/>
  <c r="B11" i="183"/>
  <c r="K10" i="183"/>
  <c r="H10" i="183"/>
  <c r="M10" i="183" s="1"/>
  <c r="B10" i="183"/>
  <c r="K9" i="183"/>
  <c r="H9" i="183"/>
  <c r="B9" i="183"/>
  <c r="K8" i="183"/>
  <c r="H8" i="183"/>
  <c r="M8" i="183" s="1"/>
  <c r="B8" i="183"/>
  <c r="K7" i="183"/>
  <c r="H7" i="183"/>
  <c r="B7" i="183"/>
  <c r="M6" i="183"/>
  <c r="K6" i="183"/>
  <c r="H6" i="183"/>
  <c r="B6" i="183"/>
  <c r="M5" i="183"/>
  <c r="K5" i="183"/>
  <c r="H5" i="183"/>
  <c r="H41" i="183" s="1"/>
  <c r="B5" i="183"/>
  <c r="A1" i="183"/>
  <c r="M48" i="182"/>
  <c r="M46" i="182"/>
  <c r="M45" i="182"/>
  <c r="I44" i="182"/>
  <c r="I47" i="182" s="1"/>
  <c r="J9" i="46" s="1"/>
  <c r="H44" i="182"/>
  <c r="H47" i="182" s="1"/>
  <c r="I9" i="46" s="1"/>
  <c r="G44" i="182"/>
  <c r="F44" i="182"/>
  <c r="F47" i="182" s="1"/>
  <c r="G9" i="46" s="1"/>
  <c r="E44" i="182"/>
  <c r="E47" i="182" s="1"/>
  <c r="F9" i="46" s="1"/>
  <c r="D44" i="182"/>
  <c r="D47" i="182" s="1"/>
  <c r="E9" i="46" s="1"/>
  <c r="L41" i="182"/>
  <c r="J52" i="182" s="1"/>
  <c r="J41" i="182"/>
  <c r="I41" i="182"/>
  <c r="G41" i="182"/>
  <c r="F41" i="182"/>
  <c r="E41" i="182"/>
  <c r="E52" i="182" s="1"/>
  <c r="C41" i="182"/>
  <c r="C46" i="182" s="1"/>
  <c r="D35" i="46" s="1"/>
  <c r="K40" i="182"/>
  <c r="H40" i="182"/>
  <c r="M40" i="182" s="1"/>
  <c r="K39" i="182"/>
  <c r="M39" i="182" s="1"/>
  <c r="H39" i="182"/>
  <c r="M38" i="182"/>
  <c r="K38" i="182"/>
  <c r="H38" i="182"/>
  <c r="K37" i="182"/>
  <c r="H37" i="182"/>
  <c r="M37" i="182" s="1"/>
  <c r="K36" i="182"/>
  <c r="H36" i="182"/>
  <c r="M36" i="182" s="1"/>
  <c r="K35" i="182"/>
  <c r="M35" i="182" s="1"/>
  <c r="H35" i="182"/>
  <c r="B35" i="182"/>
  <c r="K34" i="182"/>
  <c r="H34" i="182"/>
  <c r="B34" i="182"/>
  <c r="K33" i="182"/>
  <c r="H33" i="182"/>
  <c r="B33" i="182"/>
  <c r="K32" i="182"/>
  <c r="M32" i="182" s="1"/>
  <c r="H32" i="182"/>
  <c r="B32" i="182"/>
  <c r="K31" i="182"/>
  <c r="H31" i="182"/>
  <c r="B31" i="182"/>
  <c r="K30" i="182"/>
  <c r="H30" i="182"/>
  <c r="B30" i="182"/>
  <c r="K29" i="182"/>
  <c r="H29" i="182"/>
  <c r="B29" i="182"/>
  <c r="K28" i="182"/>
  <c r="M28" i="182" s="1"/>
  <c r="H28" i="182"/>
  <c r="B28" i="182"/>
  <c r="K27" i="182"/>
  <c r="H27" i="182"/>
  <c r="B27" i="182"/>
  <c r="K26" i="182"/>
  <c r="H26" i="182"/>
  <c r="B26" i="182"/>
  <c r="K25" i="182"/>
  <c r="H25" i="182"/>
  <c r="B25" i="182"/>
  <c r="K24" i="182"/>
  <c r="M24" i="182" s="1"/>
  <c r="H24" i="182"/>
  <c r="B24" i="182"/>
  <c r="K23" i="182"/>
  <c r="H23" i="182"/>
  <c r="B23" i="182"/>
  <c r="K22" i="182"/>
  <c r="H22" i="182"/>
  <c r="B22" i="182"/>
  <c r="K21" i="182"/>
  <c r="H21" i="182"/>
  <c r="B21" i="182"/>
  <c r="K20" i="182"/>
  <c r="M20" i="182" s="1"/>
  <c r="H20" i="182"/>
  <c r="B20" i="182"/>
  <c r="K19" i="182"/>
  <c r="H19" i="182"/>
  <c r="B19" i="182"/>
  <c r="K18" i="182"/>
  <c r="H18" i="182"/>
  <c r="B18" i="182"/>
  <c r="K17" i="182"/>
  <c r="H17" i="182"/>
  <c r="B17" i="182"/>
  <c r="K16" i="182"/>
  <c r="M16" i="182" s="1"/>
  <c r="H16" i="182"/>
  <c r="B16" i="182"/>
  <c r="K15" i="182"/>
  <c r="H15" i="182"/>
  <c r="B15" i="182"/>
  <c r="K14" i="182"/>
  <c r="H14" i="182"/>
  <c r="B14" i="182"/>
  <c r="K13" i="182"/>
  <c r="H13" i="182"/>
  <c r="B13" i="182"/>
  <c r="K12" i="182"/>
  <c r="M12" i="182" s="1"/>
  <c r="H12" i="182"/>
  <c r="B12" i="182"/>
  <c r="K11" i="182"/>
  <c r="H11" i="182"/>
  <c r="B11" i="182"/>
  <c r="K10" i="182"/>
  <c r="H10" i="182"/>
  <c r="B10" i="182"/>
  <c r="K9" i="182"/>
  <c r="H9" i="182"/>
  <c r="B9" i="182"/>
  <c r="K8" i="182"/>
  <c r="M8" i="182" s="1"/>
  <c r="H8" i="182"/>
  <c r="B8" i="182"/>
  <c r="K7" i="182"/>
  <c r="H7" i="182"/>
  <c r="B7" i="182"/>
  <c r="K6" i="182"/>
  <c r="M6" i="182" s="1"/>
  <c r="H6" i="182"/>
  <c r="B6" i="182"/>
  <c r="K5" i="182"/>
  <c r="M5" i="182" s="1"/>
  <c r="H5" i="182"/>
  <c r="B5" i="182"/>
  <c r="A1" i="182"/>
  <c r="M48" i="181"/>
  <c r="M46" i="181"/>
  <c r="M45" i="181"/>
  <c r="I44" i="181"/>
  <c r="I47" i="181" s="1"/>
  <c r="J8" i="46" s="1"/>
  <c r="H44" i="181"/>
  <c r="H47" i="181" s="1"/>
  <c r="I8" i="46" s="1"/>
  <c r="G44" i="181"/>
  <c r="F44" i="181"/>
  <c r="F47" i="181" s="1"/>
  <c r="G8" i="46" s="1"/>
  <c r="E44" i="181"/>
  <c r="E47" i="181" s="1"/>
  <c r="F8" i="46" s="1"/>
  <c r="D44" i="181"/>
  <c r="D47" i="181" s="1"/>
  <c r="E8" i="46" s="1"/>
  <c r="L41" i="181"/>
  <c r="J52" i="181" s="1"/>
  <c r="J41" i="181"/>
  <c r="I41" i="181"/>
  <c r="G41" i="181"/>
  <c r="F41" i="181"/>
  <c r="E41" i="181"/>
  <c r="E52" i="181" s="1"/>
  <c r="C41" i="181"/>
  <c r="C46" i="181" s="1"/>
  <c r="D34" i="46" s="1"/>
  <c r="K40" i="181"/>
  <c r="H40" i="181"/>
  <c r="M40" i="181" s="1"/>
  <c r="K39" i="181"/>
  <c r="M39" i="181" s="1"/>
  <c r="H39" i="181"/>
  <c r="M38" i="181"/>
  <c r="K38" i="181"/>
  <c r="H38" i="181"/>
  <c r="K37" i="181"/>
  <c r="H37" i="181"/>
  <c r="M37" i="181" s="1"/>
  <c r="K36" i="181"/>
  <c r="H36" i="181"/>
  <c r="M36" i="181" s="1"/>
  <c r="K35" i="181"/>
  <c r="M35" i="181" s="1"/>
  <c r="H35" i="181"/>
  <c r="B35" i="181"/>
  <c r="K34" i="181"/>
  <c r="M34" i="181" s="1"/>
  <c r="H34" i="181"/>
  <c r="B34" i="181"/>
  <c r="K33" i="181"/>
  <c r="H33" i="181"/>
  <c r="B33" i="181"/>
  <c r="K32" i="181"/>
  <c r="M32" i="181" s="1"/>
  <c r="H32" i="181"/>
  <c r="B32" i="181"/>
  <c r="K31" i="181"/>
  <c r="H31" i="181"/>
  <c r="B31" i="181"/>
  <c r="K30" i="181"/>
  <c r="M30" i="181" s="1"/>
  <c r="H30" i="181"/>
  <c r="B30" i="181"/>
  <c r="K29" i="181"/>
  <c r="H29" i="181"/>
  <c r="B29" i="181"/>
  <c r="K28" i="181"/>
  <c r="M28" i="181" s="1"/>
  <c r="H28" i="181"/>
  <c r="B28" i="181"/>
  <c r="K27" i="181"/>
  <c r="H27" i="181"/>
  <c r="B27" i="181"/>
  <c r="K26" i="181"/>
  <c r="M26" i="181" s="1"/>
  <c r="H26" i="181"/>
  <c r="B26" i="181"/>
  <c r="K25" i="181"/>
  <c r="H25" i="181"/>
  <c r="B25" i="181"/>
  <c r="K24" i="181"/>
  <c r="M24" i="181" s="1"/>
  <c r="H24" i="181"/>
  <c r="B24" i="181"/>
  <c r="K23" i="181"/>
  <c r="H23" i="181"/>
  <c r="B23" i="181"/>
  <c r="K22" i="181"/>
  <c r="M22" i="181" s="1"/>
  <c r="H22" i="181"/>
  <c r="B22" i="181"/>
  <c r="K21" i="181"/>
  <c r="H21" i="181"/>
  <c r="B21" i="181"/>
  <c r="K20" i="181"/>
  <c r="M20" i="181" s="1"/>
  <c r="H20" i="181"/>
  <c r="B20" i="181"/>
  <c r="K19" i="181"/>
  <c r="H19" i="181"/>
  <c r="B19" i="181"/>
  <c r="K18" i="181"/>
  <c r="M18" i="181" s="1"/>
  <c r="H18" i="181"/>
  <c r="B18" i="181"/>
  <c r="K17" i="181"/>
  <c r="H17" i="181"/>
  <c r="B17" i="181"/>
  <c r="K16" i="181"/>
  <c r="M16" i="181" s="1"/>
  <c r="H16" i="181"/>
  <c r="B16" i="181"/>
  <c r="K15" i="181"/>
  <c r="H15" i="181"/>
  <c r="B15" i="181"/>
  <c r="K14" i="181"/>
  <c r="M14" i="181" s="1"/>
  <c r="H14" i="181"/>
  <c r="B14" i="181"/>
  <c r="K13" i="181"/>
  <c r="H13" i="181"/>
  <c r="B13" i="181"/>
  <c r="K12" i="181"/>
  <c r="H12" i="181"/>
  <c r="M12" i="181" s="1"/>
  <c r="B12" i="181"/>
  <c r="K11" i="181"/>
  <c r="H11" i="181"/>
  <c r="M11" i="181" s="1"/>
  <c r="B11" i="181"/>
  <c r="K10" i="181"/>
  <c r="H10" i="181"/>
  <c r="B10" i="181"/>
  <c r="K9" i="181"/>
  <c r="H9" i="181"/>
  <c r="B9" i="181"/>
  <c r="K8" i="181"/>
  <c r="H8" i="181"/>
  <c r="M8" i="181" s="1"/>
  <c r="B8" i="181"/>
  <c r="K7" i="181"/>
  <c r="H7" i="181"/>
  <c r="M7" i="181" s="1"/>
  <c r="B7" i="181"/>
  <c r="K6" i="181"/>
  <c r="H6" i="181"/>
  <c r="M6" i="181" s="1"/>
  <c r="B6" i="181"/>
  <c r="M5" i="181"/>
  <c r="K5" i="181"/>
  <c r="H5" i="181"/>
  <c r="H41" i="181" s="1"/>
  <c r="B5" i="181"/>
  <c r="A1" i="181"/>
  <c r="M48" i="163"/>
  <c r="M46" i="163"/>
  <c r="M45" i="163"/>
  <c r="I44" i="163"/>
  <c r="I47" i="163" s="1"/>
  <c r="J7" i="46" s="1"/>
  <c r="H44" i="163"/>
  <c r="H47" i="163" s="1"/>
  <c r="I7" i="46" s="1"/>
  <c r="G44" i="163"/>
  <c r="G48" i="163" s="1"/>
  <c r="O7" i="46" s="1"/>
  <c r="F44" i="163"/>
  <c r="F47" i="163" s="1"/>
  <c r="G7" i="46" s="1"/>
  <c r="E44" i="163"/>
  <c r="E47" i="163" s="1"/>
  <c r="F7" i="46" s="1"/>
  <c r="D44" i="163"/>
  <c r="D47" i="163" s="1"/>
  <c r="E7" i="46" s="1"/>
  <c r="L41" i="163"/>
  <c r="J52" i="163" s="1"/>
  <c r="J41" i="163"/>
  <c r="I41" i="163"/>
  <c r="G41" i="163"/>
  <c r="F41" i="163"/>
  <c r="E41" i="163"/>
  <c r="E52" i="163" s="1"/>
  <c r="C41" i="163"/>
  <c r="C46" i="163" s="1"/>
  <c r="D33" i="46" s="1"/>
  <c r="K40" i="163"/>
  <c r="H40" i="163"/>
  <c r="M40" i="163" s="1"/>
  <c r="M39" i="163"/>
  <c r="K39" i="163"/>
  <c r="H39" i="163"/>
  <c r="M38" i="163"/>
  <c r="K38" i="163"/>
  <c r="H38" i="163"/>
  <c r="K37" i="163"/>
  <c r="H37" i="163"/>
  <c r="M37" i="163" s="1"/>
  <c r="K36" i="163"/>
  <c r="H36" i="163"/>
  <c r="M36" i="163" s="1"/>
  <c r="M35" i="163"/>
  <c r="K35" i="163"/>
  <c r="H35" i="163"/>
  <c r="B35" i="163"/>
  <c r="K34" i="163"/>
  <c r="M34" i="163" s="1"/>
  <c r="H34" i="163"/>
  <c r="B34" i="163"/>
  <c r="K33" i="163"/>
  <c r="M33" i="163" s="1"/>
  <c r="H33" i="163"/>
  <c r="B33" i="163"/>
  <c r="K32" i="163"/>
  <c r="M32" i="163" s="1"/>
  <c r="H32" i="163"/>
  <c r="B32" i="163"/>
  <c r="K31" i="163"/>
  <c r="M31" i="163" s="1"/>
  <c r="H31" i="163"/>
  <c r="B31" i="163"/>
  <c r="K30" i="163"/>
  <c r="M30" i="163" s="1"/>
  <c r="H30" i="163"/>
  <c r="B30" i="163"/>
  <c r="K29" i="163"/>
  <c r="M29" i="163" s="1"/>
  <c r="H29" i="163"/>
  <c r="B29" i="163"/>
  <c r="K28" i="163"/>
  <c r="M28" i="163" s="1"/>
  <c r="H28" i="163"/>
  <c r="B28" i="163"/>
  <c r="K27" i="163"/>
  <c r="M27" i="163" s="1"/>
  <c r="H27" i="163"/>
  <c r="B27" i="163"/>
  <c r="K26" i="163"/>
  <c r="M26" i="163" s="1"/>
  <c r="H26" i="163"/>
  <c r="B26" i="163"/>
  <c r="K25" i="163"/>
  <c r="M25" i="163" s="1"/>
  <c r="H25" i="163"/>
  <c r="B25" i="163"/>
  <c r="K24" i="163"/>
  <c r="M24" i="163" s="1"/>
  <c r="H24" i="163"/>
  <c r="B24" i="163"/>
  <c r="K23" i="163"/>
  <c r="M23" i="163" s="1"/>
  <c r="H23" i="163"/>
  <c r="B23" i="163"/>
  <c r="K22" i="163"/>
  <c r="M22" i="163" s="1"/>
  <c r="H22" i="163"/>
  <c r="B22" i="163"/>
  <c r="K21" i="163"/>
  <c r="M21" i="163" s="1"/>
  <c r="H21" i="163"/>
  <c r="B21" i="163"/>
  <c r="K20" i="163"/>
  <c r="M20" i="163" s="1"/>
  <c r="H20" i="163"/>
  <c r="B20" i="163"/>
  <c r="K19" i="163"/>
  <c r="M19" i="163" s="1"/>
  <c r="H19" i="163"/>
  <c r="B19" i="163"/>
  <c r="K18" i="163"/>
  <c r="M18" i="163" s="1"/>
  <c r="H18" i="163"/>
  <c r="B18" i="163"/>
  <c r="K17" i="163"/>
  <c r="M17" i="163" s="1"/>
  <c r="H17" i="163"/>
  <c r="B17" i="163"/>
  <c r="K16" i="163"/>
  <c r="M16" i="163" s="1"/>
  <c r="H16" i="163"/>
  <c r="B16" i="163"/>
  <c r="K15" i="163"/>
  <c r="M15" i="163" s="1"/>
  <c r="H15" i="163"/>
  <c r="B15" i="163"/>
  <c r="K14" i="163"/>
  <c r="M14" i="163" s="1"/>
  <c r="H14" i="163"/>
  <c r="B14" i="163"/>
  <c r="K13" i="163"/>
  <c r="M13" i="163" s="1"/>
  <c r="H13" i="163"/>
  <c r="B13" i="163"/>
  <c r="K12" i="163"/>
  <c r="M12" i="163" s="1"/>
  <c r="H12" i="163"/>
  <c r="B12" i="163"/>
  <c r="K11" i="163"/>
  <c r="M11" i="163" s="1"/>
  <c r="H11" i="163"/>
  <c r="B11" i="163"/>
  <c r="K10" i="163"/>
  <c r="M10" i="163" s="1"/>
  <c r="H10" i="163"/>
  <c r="B10" i="163"/>
  <c r="K9" i="163"/>
  <c r="M9" i="163" s="1"/>
  <c r="H9" i="163"/>
  <c r="B9" i="163"/>
  <c r="K8" i="163"/>
  <c r="M8" i="163" s="1"/>
  <c r="H8" i="163"/>
  <c r="B8" i="163"/>
  <c r="K7" i="163"/>
  <c r="M7" i="163" s="1"/>
  <c r="H7" i="163"/>
  <c r="B7" i="163"/>
  <c r="M6" i="163"/>
  <c r="K6" i="163"/>
  <c r="H6" i="163"/>
  <c r="B6" i="163"/>
  <c r="M5" i="163"/>
  <c r="K5" i="163"/>
  <c r="K41" i="163" s="1"/>
  <c r="I52" i="163" s="1"/>
  <c r="L52" i="163" s="1"/>
  <c r="K33" i="46" s="1"/>
  <c r="H5" i="163"/>
  <c r="H41" i="163" s="1"/>
  <c r="B5" i="163"/>
  <c r="A1" i="163"/>
  <c r="M48" i="162"/>
  <c r="H40" i="162" s="1"/>
  <c r="M40" i="162" s="1"/>
  <c r="M46" i="162"/>
  <c r="M45" i="162"/>
  <c r="I44" i="162"/>
  <c r="I47" i="162" s="1"/>
  <c r="J6" i="46" s="1"/>
  <c r="H44" i="162"/>
  <c r="H47" i="162" s="1"/>
  <c r="I6" i="46" s="1"/>
  <c r="G44" i="162"/>
  <c r="F44" i="162"/>
  <c r="F47" i="162" s="1"/>
  <c r="G6" i="46" s="1"/>
  <c r="E44" i="162"/>
  <c r="E47" i="162" s="1"/>
  <c r="F6" i="46" s="1"/>
  <c r="D44" i="162"/>
  <c r="D47" i="162" s="1"/>
  <c r="E6" i="46" s="1"/>
  <c r="L41" i="162"/>
  <c r="J52" i="162" s="1"/>
  <c r="P32" i="46" s="1"/>
  <c r="J41" i="162"/>
  <c r="I41" i="162"/>
  <c r="G41" i="162"/>
  <c r="F41" i="162"/>
  <c r="E41" i="162"/>
  <c r="E52" i="162" s="1"/>
  <c r="C41" i="162"/>
  <c r="C46" i="162" s="1"/>
  <c r="D32" i="46" s="1"/>
  <c r="K40" i="162"/>
  <c r="K39" i="162"/>
  <c r="H39" i="162"/>
  <c r="M39" i="162" s="1"/>
  <c r="K38" i="162"/>
  <c r="K37" i="162"/>
  <c r="H37" i="162"/>
  <c r="M37" i="162" s="1"/>
  <c r="K36" i="162"/>
  <c r="K35" i="162"/>
  <c r="K34" i="162"/>
  <c r="H34" i="162"/>
  <c r="K33" i="162"/>
  <c r="K32" i="162"/>
  <c r="H32" i="162"/>
  <c r="K31" i="162"/>
  <c r="K30" i="162"/>
  <c r="H30" i="162"/>
  <c r="K29" i="162"/>
  <c r="K28" i="162"/>
  <c r="H28" i="162"/>
  <c r="K27" i="162"/>
  <c r="K26" i="162"/>
  <c r="H26" i="162"/>
  <c r="K25" i="162"/>
  <c r="K24" i="162"/>
  <c r="H24" i="162"/>
  <c r="K23" i="162"/>
  <c r="K22" i="162"/>
  <c r="H22" i="162"/>
  <c r="K21" i="162"/>
  <c r="M21" i="162" s="1"/>
  <c r="H21" i="162"/>
  <c r="K20" i="162"/>
  <c r="H20" i="162"/>
  <c r="K19" i="162"/>
  <c r="H19" i="162"/>
  <c r="K18" i="162"/>
  <c r="H18" i="162"/>
  <c r="K17" i="162"/>
  <c r="H17" i="162"/>
  <c r="K16" i="162"/>
  <c r="H16" i="162"/>
  <c r="K15" i="162"/>
  <c r="H15" i="162"/>
  <c r="K14" i="162"/>
  <c r="H14" i="162"/>
  <c r="K13" i="162"/>
  <c r="H13" i="162"/>
  <c r="K12" i="162"/>
  <c r="H12" i="162"/>
  <c r="K11" i="162"/>
  <c r="H11" i="162"/>
  <c r="K10" i="162"/>
  <c r="H10" i="162"/>
  <c r="K9" i="162"/>
  <c r="H9" i="162"/>
  <c r="K8" i="162"/>
  <c r="H8" i="162"/>
  <c r="M8" i="162" s="1"/>
  <c r="K7" i="162"/>
  <c r="H7" i="162"/>
  <c r="K6" i="162"/>
  <c r="H6" i="162"/>
  <c r="M6" i="162" s="1"/>
  <c r="K5" i="162"/>
  <c r="H5" i="162"/>
  <c r="M5" i="162" s="1"/>
  <c r="A1" i="162"/>
  <c r="B35" i="162" s="1"/>
  <c r="H36" i="162" l="1"/>
  <c r="M36" i="162" s="1"/>
  <c r="H38" i="162"/>
  <c r="H23" i="162"/>
  <c r="H25" i="162"/>
  <c r="M25" i="162" s="1"/>
  <c r="H48" i="162" s="1"/>
  <c r="P6" i="46" s="1"/>
  <c r="H27" i="162"/>
  <c r="H29" i="162"/>
  <c r="H31" i="162"/>
  <c r="H33" i="162"/>
  <c r="M33" i="162" s="1"/>
  <c r="H35" i="162"/>
  <c r="M35" i="162" s="1"/>
  <c r="M38" i="162"/>
  <c r="M12" i="162"/>
  <c r="M24" i="162"/>
  <c r="M28" i="162"/>
  <c r="M17" i="162"/>
  <c r="M14" i="162"/>
  <c r="M16" i="162"/>
  <c r="M27" i="162"/>
  <c r="M29" i="162"/>
  <c r="F48" i="162" s="1"/>
  <c r="N6" i="46" s="1"/>
  <c r="M11" i="162"/>
  <c r="M13" i="162"/>
  <c r="M19" i="162"/>
  <c r="M32" i="162"/>
  <c r="G48" i="162" s="1"/>
  <c r="O6" i="46" s="1"/>
  <c r="M9" i="162"/>
  <c r="M20" i="162"/>
  <c r="H41" i="186"/>
  <c r="M9" i="186"/>
  <c r="M13" i="186"/>
  <c r="M17" i="186"/>
  <c r="M21" i="186"/>
  <c r="M25" i="186"/>
  <c r="M29" i="186"/>
  <c r="M33" i="186"/>
  <c r="G48" i="186"/>
  <c r="O13" i="46" s="1"/>
  <c r="K41" i="186"/>
  <c r="I52" i="186" s="1"/>
  <c r="O39" i="46" s="1"/>
  <c r="M7" i="186"/>
  <c r="M11" i="186"/>
  <c r="M15" i="186"/>
  <c r="E48" i="186" s="1"/>
  <c r="M13" i="46" s="1"/>
  <c r="M19" i="186"/>
  <c r="M23" i="186"/>
  <c r="M27" i="186"/>
  <c r="M31" i="186"/>
  <c r="L52" i="186"/>
  <c r="K39" i="46" s="1"/>
  <c r="M8" i="187"/>
  <c r="M12" i="187"/>
  <c r="M16" i="187"/>
  <c r="M20" i="187"/>
  <c r="M24" i="187"/>
  <c r="M28" i="187"/>
  <c r="M32" i="187"/>
  <c r="H41" i="187"/>
  <c r="M10" i="187"/>
  <c r="M14" i="187"/>
  <c r="M18" i="187"/>
  <c r="M22" i="187"/>
  <c r="M26" i="187"/>
  <c r="M30" i="187"/>
  <c r="M34" i="187"/>
  <c r="H41" i="185"/>
  <c r="M10" i="185"/>
  <c r="M14" i="185"/>
  <c r="M18" i="185"/>
  <c r="M22" i="185"/>
  <c r="M26" i="185"/>
  <c r="M30" i="185"/>
  <c r="M34" i="185"/>
  <c r="M9" i="185"/>
  <c r="M13" i="185"/>
  <c r="M17" i="185"/>
  <c r="M21" i="185"/>
  <c r="M25" i="185"/>
  <c r="M29" i="185"/>
  <c r="M33" i="185"/>
  <c r="K41" i="184"/>
  <c r="I52" i="184" s="1"/>
  <c r="M41" i="184"/>
  <c r="C48" i="184" s="1"/>
  <c r="K11" i="46" s="1"/>
  <c r="O41" i="46"/>
  <c r="M52" i="188"/>
  <c r="R41" i="46" s="1"/>
  <c r="M41" i="188"/>
  <c r="C48" i="188" s="1"/>
  <c r="K15" i="46" s="1"/>
  <c r="L52" i="193"/>
  <c r="K46" i="46" s="1"/>
  <c r="M41" i="193"/>
  <c r="C48" i="193" s="1"/>
  <c r="K20" i="46" s="1"/>
  <c r="M9" i="189"/>
  <c r="M12" i="189"/>
  <c r="M17" i="189"/>
  <c r="M20" i="189"/>
  <c r="M25" i="189"/>
  <c r="M28" i="189"/>
  <c r="M33" i="189"/>
  <c r="K41" i="189"/>
  <c r="I52" i="189" s="1"/>
  <c r="M8" i="189"/>
  <c r="M13" i="189"/>
  <c r="M16" i="189"/>
  <c r="M21" i="189"/>
  <c r="M24" i="189"/>
  <c r="M29" i="189"/>
  <c r="M32" i="189"/>
  <c r="M33" i="190"/>
  <c r="M7" i="190"/>
  <c r="M11" i="190"/>
  <c r="M15" i="190"/>
  <c r="M19" i="190"/>
  <c r="M23" i="190"/>
  <c r="M27" i="190"/>
  <c r="M31" i="190"/>
  <c r="O43" i="46"/>
  <c r="M9" i="191"/>
  <c r="M13" i="191"/>
  <c r="M17" i="191"/>
  <c r="M21" i="191"/>
  <c r="M25" i="191"/>
  <c r="M29" i="191"/>
  <c r="M33" i="191"/>
  <c r="K41" i="191"/>
  <c r="I52" i="191" s="1"/>
  <c r="M8" i="191"/>
  <c r="M12" i="191"/>
  <c r="M16" i="191"/>
  <c r="M20" i="191"/>
  <c r="M24" i="191"/>
  <c r="M28" i="191"/>
  <c r="M32" i="191"/>
  <c r="M7" i="191"/>
  <c r="M11" i="191"/>
  <c r="M15" i="191"/>
  <c r="M19" i="191"/>
  <c r="M23" i="191"/>
  <c r="M27" i="191"/>
  <c r="M31" i="191"/>
  <c r="H41" i="191"/>
  <c r="M41" i="192"/>
  <c r="C48" i="192" s="1"/>
  <c r="K19" i="46" s="1"/>
  <c r="O45" i="46"/>
  <c r="M7" i="183"/>
  <c r="M11" i="183"/>
  <c r="M15" i="183"/>
  <c r="M19" i="183"/>
  <c r="M23" i="183"/>
  <c r="M27" i="183"/>
  <c r="M31" i="183"/>
  <c r="K41" i="183"/>
  <c r="I52" i="183" s="1"/>
  <c r="M9" i="183"/>
  <c r="M13" i="183"/>
  <c r="M17" i="183"/>
  <c r="M21" i="183"/>
  <c r="M25" i="183"/>
  <c r="M29" i="183"/>
  <c r="M33" i="183"/>
  <c r="M41" i="183"/>
  <c r="C48" i="183" s="1"/>
  <c r="K10" i="46" s="1"/>
  <c r="M7" i="182"/>
  <c r="M11" i="182"/>
  <c r="M15" i="182"/>
  <c r="M19" i="182"/>
  <c r="M23" i="182"/>
  <c r="M27" i="182"/>
  <c r="M31" i="182"/>
  <c r="H41" i="182"/>
  <c r="M10" i="182"/>
  <c r="M14" i="182"/>
  <c r="M18" i="182"/>
  <c r="M22" i="182"/>
  <c r="M26" i="182"/>
  <c r="M30" i="182"/>
  <c r="M34" i="182"/>
  <c r="M9" i="182"/>
  <c r="M13" i="182"/>
  <c r="M17" i="182"/>
  <c r="M21" i="182"/>
  <c r="M25" i="182"/>
  <c r="M29" i="182"/>
  <c r="M33" i="182"/>
  <c r="M10" i="181"/>
  <c r="K41" i="181"/>
  <c r="I52" i="181" s="1"/>
  <c r="M9" i="181"/>
  <c r="M13" i="181"/>
  <c r="M17" i="181"/>
  <c r="M21" i="181"/>
  <c r="M25" i="181"/>
  <c r="M29" i="181"/>
  <c r="M33" i="181"/>
  <c r="M15" i="181"/>
  <c r="M19" i="181"/>
  <c r="M23" i="181"/>
  <c r="M41" i="181" s="1"/>
  <c r="C48" i="181" s="1"/>
  <c r="K8" i="46" s="1"/>
  <c r="M27" i="181"/>
  <c r="M31" i="181"/>
  <c r="O33" i="46"/>
  <c r="M41" i="163"/>
  <c r="C48" i="163" s="1"/>
  <c r="K7" i="46" s="1"/>
  <c r="D48" i="188"/>
  <c r="L15" i="46" s="1"/>
  <c r="F48" i="186"/>
  <c r="N13" i="46" s="1"/>
  <c r="I48" i="186"/>
  <c r="Q13" i="46" s="1"/>
  <c r="I48" i="197"/>
  <c r="Q24" i="46" s="1"/>
  <c r="H48" i="184"/>
  <c r="P11" i="46" s="1"/>
  <c r="H48" i="190"/>
  <c r="P17" i="46" s="1"/>
  <c r="H48" i="193"/>
  <c r="P20" i="46" s="1"/>
  <c r="H48" i="196"/>
  <c r="P23" i="46" s="1"/>
  <c r="H48" i="181"/>
  <c r="P8" i="46" s="1"/>
  <c r="H48" i="182"/>
  <c r="P9" i="46" s="1"/>
  <c r="H48" i="186"/>
  <c r="P13" i="46" s="1"/>
  <c r="H48" i="187"/>
  <c r="P14" i="46" s="1"/>
  <c r="H48" i="188"/>
  <c r="P15" i="46" s="1"/>
  <c r="H48" i="185"/>
  <c r="P12" i="46" s="1"/>
  <c r="H48" i="191"/>
  <c r="P18" i="46" s="1"/>
  <c r="H48" i="192"/>
  <c r="P19" i="46" s="1"/>
  <c r="H48" i="194"/>
  <c r="P21" i="46" s="1"/>
  <c r="H48" i="197"/>
  <c r="P24" i="46" s="1"/>
  <c r="H48" i="183"/>
  <c r="P10" i="46" s="1"/>
  <c r="H48" i="163"/>
  <c r="P7" i="46" s="1"/>
  <c r="D48" i="182"/>
  <c r="L9" i="46" s="1"/>
  <c r="D48" i="181"/>
  <c r="L8" i="46" s="1"/>
  <c r="D48" i="185"/>
  <c r="L12" i="46" s="1"/>
  <c r="D48" i="191"/>
  <c r="L18" i="46" s="1"/>
  <c r="D48" i="193"/>
  <c r="L20" i="46" s="1"/>
  <c r="D48" i="186"/>
  <c r="L13" i="46" s="1"/>
  <c r="D48" i="184"/>
  <c r="L11" i="46" s="1"/>
  <c r="D48" i="190"/>
  <c r="L17" i="46" s="1"/>
  <c r="D48" i="192"/>
  <c r="L19" i="46" s="1"/>
  <c r="D48" i="197"/>
  <c r="L24" i="46" s="1"/>
  <c r="D48" i="194"/>
  <c r="L21" i="46" s="1"/>
  <c r="D48" i="163"/>
  <c r="L7" i="46" s="1"/>
  <c r="D48" i="187"/>
  <c r="L14" i="46" s="1"/>
  <c r="D48" i="183"/>
  <c r="L10" i="46" s="1"/>
  <c r="D48" i="196"/>
  <c r="L23" i="46" s="1"/>
  <c r="K41" i="195"/>
  <c r="I52" i="195" s="1"/>
  <c r="L52" i="195" s="1"/>
  <c r="M52" i="195" s="1"/>
  <c r="M21" i="195"/>
  <c r="M41" i="195" s="1"/>
  <c r="C48" i="195" s="1"/>
  <c r="K22" i="46" s="1"/>
  <c r="M29" i="195"/>
  <c r="M34" i="195"/>
  <c r="M9" i="194"/>
  <c r="M13" i="194"/>
  <c r="M17" i="194"/>
  <c r="M21" i="194"/>
  <c r="M25" i="194"/>
  <c r="M29" i="194"/>
  <c r="M33" i="194"/>
  <c r="M7" i="194"/>
  <c r="M11" i="194"/>
  <c r="M15" i="194"/>
  <c r="M19" i="194"/>
  <c r="M23" i="194"/>
  <c r="M27" i="194"/>
  <c r="M31" i="194"/>
  <c r="H41" i="194"/>
  <c r="M41" i="194"/>
  <c r="C48" i="194" s="1"/>
  <c r="K21" i="46" s="1"/>
  <c r="H41" i="195"/>
  <c r="M7" i="196"/>
  <c r="M11" i="196"/>
  <c r="M15" i="196"/>
  <c r="M19" i="196"/>
  <c r="M23" i="196"/>
  <c r="M27" i="196"/>
  <c r="M31" i="196"/>
  <c r="K41" i="196"/>
  <c r="I52" i="196" s="1"/>
  <c r="L52" i="196" s="1"/>
  <c r="M52" i="196" s="1"/>
  <c r="M34" i="196"/>
  <c r="M9" i="196"/>
  <c r="M13" i="196"/>
  <c r="M17" i="196"/>
  <c r="M21" i="196"/>
  <c r="M25" i="196"/>
  <c r="M29" i="196"/>
  <c r="M33" i="196"/>
  <c r="H41" i="196"/>
  <c r="K41" i="197"/>
  <c r="I52" i="197" s="1"/>
  <c r="L52" i="197" s="1"/>
  <c r="M52" i="197" s="1"/>
  <c r="M28" i="197"/>
  <c r="M7" i="197"/>
  <c r="M11" i="197"/>
  <c r="M15" i="197"/>
  <c r="M19" i="197"/>
  <c r="M23" i="197"/>
  <c r="M27" i="197"/>
  <c r="M31" i="197"/>
  <c r="H41" i="197"/>
  <c r="E48" i="197"/>
  <c r="M24" i="46" s="1"/>
  <c r="D46" i="197"/>
  <c r="E50" i="46" s="1"/>
  <c r="H46" i="197"/>
  <c r="I50" i="46" s="1"/>
  <c r="E46" i="197"/>
  <c r="F50" i="46" s="1"/>
  <c r="I46" i="197"/>
  <c r="J50" i="46" s="1"/>
  <c r="F48" i="197"/>
  <c r="N24" i="46" s="1"/>
  <c r="G46" i="197"/>
  <c r="H50" i="46" s="1"/>
  <c r="C47" i="197"/>
  <c r="G47" i="197"/>
  <c r="H24" i="46" s="1"/>
  <c r="M5" i="197"/>
  <c r="M41" i="197" s="1"/>
  <c r="C48" i="197" s="1"/>
  <c r="F46" i="197"/>
  <c r="G50" i="46" s="1"/>
  <c r="G46" i="196"/>
  <c r="H49" i="46" s="1"/>
  <c r="C47" i="196"/>
  <c r="D23" i="46" s="1"/>
  <c r="G47" i="196"/>
  <c r="H23" i="46" s="1"/>
  <c r="D46" i="196"/>
  <c r="E49" i="46" s="1"/>
  <c r="H46" i="196"/>
  <c r="I49" i="46" s="1"/>
  <c r="E48" i="196"/>
  <c r="M23" i="46" s="1"/>
  <c r="I48" i="196"/>
  <c r="Q23" i="46" s="1"/>
  <c r="E46" i="196"/>
  <c r="F49" i="46" s="1"/>
  <c r="I46" i="196"/>
  <c r="J49" i="46" s="1"/>
  <c r="F48" i="196"/>
  <c r="N23" i="46" s="1"/>
  <c r="F46" i="196"/>
  <c r="G49" i="46" s="1"/>
  <c r="B5" i="195"/>
  <c r="B6" i="195"/>
  <c r="B7" i="195"/>
  <c r="B8" i="195"/>
  <c r="B9" i="195"/>
  <c r="B10" i="195"/>
  <c r="B11" i="195"/>
  <c r="B12" i="195"/>
  <c r="B13" i="195"/>
  <c r="B14" i="195"/>
  <c r="B15" i="195"/>
  <c r="B16" i="195"/>
  <c r="B17" i="195"/>
  <c r="B18" i="195"/>
  <c r="B19" i="195"/>
  <c r="B20" i="195"/>
  <c r="B21" i="195"/>
  <c r="B22" i="195"/>
  <c r="B23" i="195"/>
  <c r="B24" i="195"/>
  <c r="B25" i="195"/>
  <c r="B26" i="195"/>
  <c r="B27" i="195"/>
  <c r="B28" i="195"/>
  <c r="B29" i="195"/>
  <c r="B30" i="195"/>
  <c r="B31" i="195"/>
  <c r="B32" i="195"/>
  <c r="B33" i="195"/>
  <c r="B34" i="195"/>
  <c r="G46" i="195"/>
  <c r="H48" i="46" s="1"/>
  <c r="C47" i="195"/>
  <c r="D22" i="46" s="1"/>
  <c r="G47" i="195"/>
  <c r="H22" i="46" s="1"/>
  <c r="D48" i="195"/>
  <c r="L22" i="46" s="1"/>
  <c r="H48" i="195"/>
  <c r="P22" i="46" s="1"/>
  <c r="D46" i="195"/>
  <c r="E48" i="46" s="1"/>
  <c r="H46" i="195"/>
  <c r="I48" i="46" s="1"/>
  <c r="E48" i="195"/>
  <c r="M22" i="46" s="1"/>
  <c r="I48" i="195"/>
  <c r="Q22" i="46" s="1"/>
  <c r="E46" i="195"/>
  <c r="F48" i="46" s="1"/>
  <c r="I46" i="195"/>
  <c r="J48" i="46" s="1"/>
  <c r="F48" i="195"/>
  <c r="N22" i="46" s="1"/>
  <c r="F46" i="195"/>
  <c r="G48" i="46" s="1"/>
  <c r="M52" i="194"/>
  <c r="G46" i="194"/>
  <c r="H47" i="46" s="1"/>
  <c r="C47" i="194"/>
  <c r="D21" i="46" s="1"/>
  <c r="G47" i="194"/>
  <c r="H21" i="46" s="1"/>
  <c r="D46" i="194"/>
  <c r="E47" i="46" s="1"/>
  <c r="H46" i="194"/>
  <c r="I47" i="46" s="1"/>
  <c r="E48" i="194"/>
  <c r="M21" i="46" s="1"/>
  <c r="I48" i="194"/>
  <c r="Q21" i="46" s="1"/>
  <c r="E46" i="194"/>
  <c r="F47" i="46" s="1"/>
  <c r="I46" i="194"/>
  <c r="J47" i="46" s="1"/>
  <c r="F48" i="194"/>
  <c r="N21" i="46" s="1"/>
  <c r="F46" i="194"/>
  <c r="G47" i="46" s="1"/>
  <c r="M52" i="193"/>
  <c r="R46" i="46" s="1"/>
  <c r="G46" i="193"/>
  <c r="H46" i="46" s="1"/>
  <c r="C47" i="193"/>
  <c r="D20" i="46" s="1"/>
  <c r="G47" i="193"/>
  <c r="H20" i="46" s="1"/>
  <c r="D46" i="193"/>
  <c r="E46" i="46" s="1"/>
  <c r="H46" i="193"/>
  <c r="I46" i="46" s="1"/>
  <c r="E48" i="193"/>
  <c r="M20" i="46" s="1"/>
  <c r="I48" i="193"/>
  <c r="Q20" i="46" s="1"/>
  <c r="E46" i="193"/>
  <c r="F46" i="46" s="1"/>
  <c r="I46" i="193"/>
  <c r="J46" i="46" s="1"/>
  <c r="F48" i="193"/>
  <c r="N20" i="46" s="1"/>
  <c r="F46" i="193"/>
  <c r="G46" i="46" s="1"/>
  <c r="M52" i="192"/>
  <c r="R45" i="46" s="1"/>
  <c r="G46" i="192"/>
  <c r="H45" i="46" s="1"/>
  <c r="C47" i="192"/>
  <c r="D19" i="46" s="1"/>
  <c r="G47" i="192"/>
  <c r="H19" i="46" s="1"/>
  <c r="D46" i="192"/>
  <c r="E45" i="46" s="1"/>
  <c r="H46" i="192"/>
  <c r="I45" i="46" s="1"/>
  <c r="E48" i="192"/>
  <c r="M19" i="46" s="1"/>
  <c r="I48" i="192"/>
  <c r="Q19" i="46" s="1"/>
  <c r="E46" i="192"/>
  <c r="F45" i="46" s="1"/>
  <c r="I46" i="192"/>
  <c r="J45" i="46" s="1"/>
  <c r="F48" i="192"/>
  <c r="N19" i="46" s="1"/>
  <c r="F46" i="192"/>
  <c r="G45" i="46" s="1"/>
  <c r="E48" i="191"/>
  <c r="M18" i="46" s="1"/>
  <c r="G46" i="191"/>
  <c r="H44" i="46" s="1"/>
  <c r="C47" i="191"/>
  <c r="D18" i="46" s="1"/>
  <c r="G47" i="191"/>
  <c r="H18" i="46" s="1"/>
  <c r="D46" i="191"/>
  <c r="E44" i="46" s="1"/>
  <c r="H46" i="191"/>
  <c r="I44" i="46" s="1"/>
  <c r="E46" i="191"/>
  <c r="F44" i="46" s="1"/>
  <c r="I46" i="191"/>
  <c r="J44" i="46" s="1"/>
  <c r="F48" i="191"/>
  <c r="N18" i="46" s="1"/>
  <c r="M5" i="191"/>
  <c r="F46" i="191"/>
  <c r="G44" i="46" s="1"/>
  <c r="M52" i="190"/>
  <c r="R43" i="46" s="1"/>
  <c r="G46" i="190"/>
  <c r="H43" i="46" s="1"/>
  <c r="C47" i="190"/>
  <c r="D17" i="46" s="1"/>
  <c r="G47" i="190"/>
  <c r="H17" i="46" s="1"/>
  <c r="D46" i="190"/>
  <c r="E43" i="46" s="1"/>
  <c r="H46" i="190"/>
  <c r="I43" i="46" s="1"/>
  <c r="E48" i="190"/>
  <c r="M17" i="46" s="1"/>
  <c r="I48" i="190"/>
  <c r="Q17" i="46" s="1"/>
  <c r="E46" i="190"/>
  <c r="F43" i="46" s="1"/>
  <c r="I46" i="190"/>
  <c r="J43" i="46" s="1"/>
  <c r="F48" i="190"/>
  <c r="N17" i="46" s="1"/>
  <c r="F46" i="190"/>
  <c r="G43" i="46" s="1"/>
  <c r="B5" i="189"/>
  <c r="B6" i="189"/>
  <c r="B7" i="189"/>
  <c r="B8" i="189"/>
  <c r="B9" i="189"/>
  <c r="B10" i="189"/>
  <c r="B11" i="189"/>
  <c r="B12" i="189"/>
  <c r="B13" i="189"/>
  <c r="B14" i="189"/>
  <c r="B15" i="189"/>
  <c r="B16" i="189"/>
  <c r="B17" i="189"/>
  <c r="B18" i="189"/>
  <c r="B19" i="189"/>
  <c r="B20" i="189"/>
  <c r="B21" i="189"/>
  <c r="B22" i="189"/>
  <c r="B23" i="189"/>
  <c r="B24" i="189"/>
  <c r="B25" i="189"/>
  <c r="B26" i="189"/>
  <c r="B27" i="189"/>
  <c r="B28" i="189"/>
  <c r="B29" i="189"/>
  <c r="B30" i="189"/>
  <c r="B31" i="189"/>
  <c r="B32" i="189"/>
  <c r="B33" i="189"/>
  <c r="B34" i="189"/>
  <c r="G46" i="189"/>
  <c r="H42" i="46" s="1"/>
  <c r="C47" i="189"/>
  <c r="D16" i="46" s="1"/>
  <c r="G47" i="189"/>
  <c r="H16" i="46" s="1"/>
  <c r="D48" i="189"/>
  <c r="L16" i="46" s="1"/>
  <c r="H48" i="189"/>
  <c r="P16" i="46" s="1"/>
  <c r="D46" i="189"/>
  <c r="E42" i="46" s="1"/>
  <c r="H46" i="189"/>
  <c r="I42" i="46" s="1"/>
  <c r="E48" i="189"/>
  <c r="M16" i="46" s="1"/>
  <c r="I48" i="189"/>
  <c r="Q16" i="46" s="1"/>
  <c r="E46" i="189"/>
  <c r="F42" i="46" s="1"/>
  <c r="I46" i="189"/>
  <c r="J42" i="46" s="1"/>
  <c r="F48" i="189"/>
  <c r="N16" i="46" s="1"/>
  <c r="F46" i="189"/>
  <c r="G42" i="46" s="1"/>
  <c r="G46" i="188"/>
  <c r="H41" i="46" s="1"/>
  <c r="C47" i="188"/>
  <c r="D15" i="46" s="1"/>
  <c r="G47" i="188"/>
  <c r="H15" i="46" s="1"/>
  <c r="D46" i="188"/>
  <c r="E41" i="46" s="1"/>
  <c r="H46" i="188"/>
  <c r="I41" i="46" s="1"/>
  <c r="E48" i="188"/>
  <c r="M15" i="46" s="1"/>
  <c r="I48" i="188"/>
  <c r="Q15" i="46" s="1"/>
  <c r="E46" i="188"/>
  <c r="F41" i="46" s="1"/>
  <c r="I46" i="188"/>
  <c r="J41" i="46" s="1"/>
  <c r="F48" i="188"/>
  <c r="N15" i="46" s="1"/>
  <c r="F46" i="188"/>
  <c r="G41" i="46" s="1"/>
  <c r="M41" i="187"/>
  <c r="C48" i="187" s="1"/>
  <c r="K14" i="46" s="1"/>
  <c r="G48" i="187"/>
  <c r="O14" i="46" s="1"/>
  <c r="G46" i="187"/>
  <c r="H40" i="46" s="1"/>
  <c r="C47" i="187"/>
  <c r="D14" i="46" s="1"/>
  <c r="G47" i="187"/>
  <c r="H14" i="46" s="1"/>
  <c r="D46" i="187"/>
  <c r="E40" i="46" s="1"/>
  <c r="H46" i="187"/>
  <c r="I40" i="46" s="1"/>
  <c r="E48" i="187"/>
  <c r="M14" i="46" s="1"/>
  <c r="I48" i="187"/>
  <c r="Q14" i="46" s="1"/>
  <c r="K41" i="187"/>
  <c r="I52" i="187" s="1"/>
  <c r="E46" i="187"/>
  <c r="F40" i="46" s="1"/>
  <c r="I46" i="187"/>
  <c r="J40" i="46" s="1"/>
  <c r="F48" i="187"/>
  <c r="N14" i="46" s="1"/>
  <c r="F46" i="187"/>
  <c r="G40" i="46" s="1"/>
  <c r="D46" i="186"/>
  <c r="E39" i="46" s="1"/>
  <c r="H46" i="186"/>
  <c r="I39" i="46" s="1"/>
  <c r="G46" i="186"/>
  <c r="H39" i="46" s="1"/>
  <c r="C47" i="186"/>
  <c r="D13" i="46" s="1"/>
  <c r="G47" i="186"/>
  <c r="H13" i="46" s="1"/>
  <c r="E46" i="186"/>
  <c r="F39" i="46" s="1"/>
  <c r="I46" i="186"/>
  <c r="J39" i="46" s="1"/>
  <c r="M5" i="186"/>
  <c r="F46" i="186"/>
  <c r="G39" i="46" s="1"/>
  <c r="G48" i="185"/>
  <c r="O12" i="46" s="1"/>
  <c r="G46" i="185"/>
  <c r="H38" i="46" s="1"/>
  <c r="C47" i="185"/>
  <c r="D12" i="46" s="1"/>
  <c r="G47" i="185"/>
  <c r="H12" i="46" s="1"/>
  <c r="D46" i="185"/>
  <c r="E38" i="46" s="1"/>
  <c r="H46" i="185"/>
  <c r="I38" i="46" s="1"/>
  <c r="E48" i="185"/>
  <c r="M12" i="46" s="1"/>
  <c r="I48" i="185"/>
  <c r="Q12" i="46" s="1"/>
  <c r="K41" i="185"/>
  <c r="I52" i="185" s="1"/>
  <c r="E46" i="185"/>
  <c r="F38" i="46" s="1"/>
  <c r="I46" i="185"/>
  <c r="J38" i="46" s="1"/>
  <c r="F48" i="185"/>
  <c r="N12" i="46" s="1"/>
  <c r="F46" i="185"/>
  <c r="G38" i="46" s="1"/>
  <c r="D46" i="184"/>
  <c r="E37" i="46" s="1"/>
  <c r="H46" i="184"/>
  <c r="I37" i="46" s="1"/>
  <c r="E48" i="184"/>
  <c r="M11" i="46" s="1"/>
  <c r="I48" i="184"/>
  <c r="Q11" i="46" s="1"/>
  <c r="E46" i="184"/>
  <c r="F37" i="46" s="1"/>
  <c r="I46" i="184"/>
  <c r="J37" i="46" s="1"/>
  <c r="F48" i="184"/>
  <c r="N11" i="46" s="1"/>
  <c r="G46" i="184"/>
  <c r="H37" i="46" s="1"/>
  <c r="C47" i="184"/>
  <c r="D11" i="46" s="1"/>
  <c r="G47" i="184"/>
  <c r="H11" i="46" s="1"/>
  <c r="F46" i="184"/>
  <c r="G37" i="46" s="1"/>
  <c r="G46" i="183"/>
  <c r="H36" i="46" s="1"/>
  <c r="C47" i="183"/>
  <c r="D10" i="46" s="1"/>
  <c r="G47" i="183"/>
  <c r="H10" i="46" s="1"/>
  <c r="D46" i="183"/>
  <c r="E36" i="46" s="1"/>
  <c r="H46" i="183"/>
  <c r="I36" i="46" s="1"/>
  <c r="E48" i="183"/>
  <c r="M10" i="46" s="1"/>
  <c r="I48" i="183"/>
  <c r="Q10" i="46" s="1"/>
  <c r="E46" i="183"/>
  <c r="F36" i="46" s="1"/>
  <c r="I46" i="183"/>
  <c r="J36" i="46" s="1"/>
  <c r="F48" i="183"/>
  <c r="N10" i="46" s="1"/>
  <c r="F46" i="183"/>
  <c r="G36" i="46" s="1"/>
  <c r="G48" i="182"/>
  <c r="O9" i="46" s="1"/>
  <c r="G46" i="182"/>
  <c r="H35" i="46" s="1"/>
  <c r="C47" i="182"/>
  <c r="D9" i="46" s="1"/>
  <c r="G47" i="182"/>
  <c r="H9" i="46" s="1"/>
  <c r="D46" i="182"/>
  <c r="E35" i="46" s="1"/>
  <c r="H46" i="182"/>
  <c r="I35" i="46" s="1"/>
  <c r="E48" i="182"/>
  <c r="M9" i="46" s="1"/>
  <c r="I48" i="182"/>
  <c r="Q9" i="46" s="1"/>
  <c r="K41" i="182"/>
  <c r="I52" i="182" s="1"/>
  <c r="E46" i="182"/>
  <c r="F35" i="46" s="1"/>
  <c r="I46" i="182"/>
  <c r="J35" i="46" s="1"/>
  <c r="F48" i="182"/>
  <c r="N9" i="46" s="1"/>
  <c r="F46" i="182"/>
  <c r="G35" i="46" s="1"/>
  <c r="G48" i="181"/>
  <c r="O8" i="46" s="1"/>
  <c r="G46" i="181"/>
  <c r="H34" i="46" s="1"/>
  <c r="C47" i="181"/>
  <c r="D8" i="46" s="1"/>
  <c r="G47" i="181"/>
  <c r="H8" i="46" s="1"/>
  <c r="D46" i="181"/>
  <c r="E34" i="46" s="1"/>
  <c r="H46" i="181"/>
  <c r="I34" i="46" s="1"/>
  <c r="E48" i="181"/>
  <c r="M8" i="46" s="1"/>
  <c r="I48" i="181"/>
  <c r="Q8" i="46" s="1"/>
  <c r="E46" i="181"/>
  <c r="F34" i="46" s="1"/>
  <c r="I46" i="181"/>
  <c r="J34" i="46" s="1"/>
  <c r="F48" i="181"/>
  <c r="N8" i="46" s="1"/>
  <c r="F46" i="181"/>
  <c r="G34" i="46" s="1"/>
  <c r="M22" i="162"/>
  <c r="M30" i="162"/>
  <c r="K41" i="162"/>
  <c r="I52" i="162" s="1"/>
  <c r="M7" i="162"/>
  <c r="M10" i="162"/>
  <c r="M15" i="162"/>
  <c r="M18" i="162"/>
  <c r="M23" i="162"/>
  <c r="M26" i="162"/>
  <c r="M31" i="162"/>
  <c r="M34" i="162"/>
  <c r="M52" i="163"/>
  <c r="R33" i="46" s="1"/>
  <c r="D46" i="163"/>
  <c r="E33" i="46" s="1"/>
  <c r="H46" i="163"/>
  <c r="I33" i="46" s="1"/>
  <c r="E48" i="163"/>
  <c r="M7" i="46" s="1"/>
  <c r="I48" i="163"/>
  <c r="Q7" i="46" s="1"/>
  <c r="E46" i="163"/>
  <c r="F33" i="46" s="1"/>
  <c r="I46" i="163"/>
  <c r="J33" i="46" s="1"/>
  <c r="F48" i="163"/>
  <c r="N7" i="46" s="1"/>
  <c r="G46" i="163"/>
  <c r="H33" i="46" s="1"/>
  <c r="C47" i="163"/>
  <c r="D7" i="46" s="1"/>
  <c r="G47" i="163"/>
  <c r="H7" i="46" s="1"/>
  <c r="F46" i="163"/>
  <c r="G33" i="46" s="1"/>
  <c r="B5" i="162"/>
  <c r="B6" i="162"/>
  <c r="B7" i="162"/>
  <c r="B8" i="162"/>
  <c r="B9" i="162"/>
  <c r="B10" i="162"/>
  <c r="B11" i="162"/>
  <c r="B12" i="162"/>
  <c r="B13" i="162"/>
  <c r="B14" i="162"/>
  <c r="B15" i="162"/>
  <c r="B16" i="162"/>
  <c r="B17" i="162"/>
  <c r="B18" i="162"/>
  <c r="B19" i="162"/>
  <c r="B20" i="162"/>
  <c r="B21" i="162"/>
  <c r="B22" i="162"/>
  <c r="B23" i="162"/>
  <c r="B24" i="162"/>
  <c r="B25" i="162"/>
  <c r="B26" i="162"/>
  <c r="B27" i="162"/>
  <c r="B28" i="162"/>
  <c r="B29" i="162"/>
  <c r="B30" i="162"/>
  <c r="B31" i="162"/>
  <c r="B32" i="162"/>
  <c r="B33" i="162"/>
  <c r="B34" i="162"/>
  <c r="G46" i="162"/>
  <c r="H32" i="46" s="1"/>
  <c r="C47" i="162"/>
  <c r="D6" i="46" s="1"/>
  <c r="G47" i="162"/>
  <c r="H6" i="46" s="1"/>
  <c r="D46" i="162"/>
  <c r="E32" i="46" s="1"/>
  <c r="H46" i="162"/>
  <c r="I32" i="46" s="1"/>
  <c r="I48" i="162"/>
  <c r="Q6" i="46" s="1"/>
  <c r="E46" i="162"/>
  <c r="F32" i="46" s="1"/>
  <c r="I46" i="162"/>
  <c r="J32" i="46" s="1"/>
  <c r="F46" i="162"/>
  <c r="G32" i="46" s="1"/>
  <c r="K39" i="147"/>
  <c r="H39" i="147"/>
  <c r="M39" i="147" s="1"/>
  <c r="K38" i="147"/>
  <c r="H38" i="147"/>
  <c r="M38" i="147" s="1"/>
  <c r="H9" i="147"/>
  <c r="H13" i="147"/>
  <c r="H17" i="147"/>
  <c r="H21" i="147"/>
  <c r="H25" i="147"/>
  <c r="H29" i="147"/>
  <c r="H33" i="147"/>
  <c r="H37" i="147"/>
  <c r="M46" i="147"/>
  <c r="M45" i="147"/>
  <c r="M48" i="147"/>
  <c r="H6" i="147" s="1"/>
  <c r="C41" i="147"/>
  <c r="L41" i="147"/>
  <c r="J52" i="147" s="1"/>
  <c r="I41" i="147"/>
  <c r="J41" i="147"/>
  <c r="G41" i="147"/>
  <c r="F41" i="147"/>
  <c r="E41" i="147"/>
  <c r="E52" i="147" s="1"/>
  <c r="K40" i="147"/>
  <c r="N31" i="46"/>
  <c r="H41" i="162" l="1"/>
  <c r="D48" i="162"/>
  <c r="L6" i="46" s="1"/>
  <c r="E48" i="162"/>
  <c r="M6" i="46" s="1"/>
  <c r="L52" i="162"/>
  <c r="O32" i="46"/>
  <c r="M41" i="162"/>
  <c r="C48" i="162" s="1"/>
  <c r="K6" i="46" s="1"/>
  <c r="M41" i="186"/>
  <c r="C48" i="186" s="1"/>
  <c r="K13" i="46" s="1"/>
  <c r="M52" i="186"/>
  <c r="R39" i="46" s="1"/>
  <c r="L52" i="187"/>
  <c r="M52" i="187" s="1"/>
  <c r="R40" i="46" s="1"/>
  <c r="O40" i="46"/>
  <c r="K40" i="46"/>
  <c r="M41" i="185"/>
  <c r="C48" i="185" s="1"/>
  <c r="K12" i="46" s="1"/>
  <c r="L52" i="185"/>
  <c r="O38" i="46"/>
  <c r="L52" i="184"/>
  <c r="O37" i="46"/>
  <c r="M41" i="189"/>
  <c r="C48" i="189" s="1"/>
  <c r="K16" i="46" s="1"/>
  <c r="L52" i="189"/>
  <c r="O42" i="46"/>
  <c r="M41" i="190"/>
  <c r="C48" i="190" s="1"/>
  <c r="K17" i="46" s="1"/>
  <c r="M41" i="191"/>
  <c r="C48" i="191" s="1"/>
  <c r="K18" i="46" s="1"/>
  <c r="L52" i="191"/>
  <c r="O44" i="46"/>
  <c r="L52" i="183"/>
  <c r="O36" i="46"/>
  <c r="M41" i="182"/>
  <c r="C48" i="182" s="1"/>
  <c r="K9" i="46" s="1"/>
  <c r="L52" i="182"/>
  <c r="O35" i="46"/>
  <c r="L52" i="181"/>
  <c r="O34" i="46"/>
  <c r="M41" i="196"/>
  <c r="C48" i="196" s="1"/>
  <c r="H36" i="147"/>
  <c r="H32" i="147"/>
  <c r="H28" i="147"/>
  <c r="H24" i="147"/>
  <c r="H20" i="147"/>
  <c r="H16" i="147"/>
  <c r="H12" i="147"/>
  <c r="H8" i="147"/>
  <c r="H5" i="147"/>
  <c r="H35" i="147"/>
  <c r="H31" i="147"/>
  <c r="H27" i="147"/>
  <c r="H23" i="147"/>
  <c r="H19" i="147"/>
  <c r="H15" i="147"/>
  <c r="H11" i="147"/>
  <c r="H7" i="147"/>
  <c r="H40" i="147"/>
  <c r="M40" i="147" s="1"/>
  <c r="H34" i="147"/>
  <c r="H30" i="147"/>
  <c r="H26" i="147"/>
  <c r="H22" i="147"/>
  <c r="H18" i="147"/>
  <c r="H14" i="147"/>
  <c r="H10" i="147"/>
  <c r="Q4" i="46"/>
  <c r="P4" i="46"/>
  <c r="O4" i="46"/>
  <c r="N4" i="46"/>
  <c r="M4" i="46"/>
  <c r="L4" i="46"/>
  <c r="J30" i="46"/>
  <c r="I30" i="46"/>
  <c r="H30" i="46"/>
  <c r="G30" i="46"/>
  <c r="F30" i="46"/>
  <c r="E30" i="46"/>
  <c r="J4" i="46"/>
  <c r="I4" i="46"/>
  <c r="H4" i="46"/>
  <c r="G4" i="46"/>
  <c r="F4" i="46"/>
  <c r="E4" i="46"/>
  <c r="K32" i="46" l="1"/>
  <c r="M52" i="162"/>
  <c r="R32" i="46" s="1"/>
  <c r="M52" i="185"/>
  <c r="R38" i="46" s="1"/>
  <c r="K38" i="46"/>
  <c r="K37" i="46"/>
  <c r="M52" i="184"/>
  <c r="R37" i="46" s="1"/>
  <c r="K42" i="46"/>
  <c r="M52" i="189"/>
  <c r="R42" i="46" s="1"/>
  <c r="K44" i="46"/>
  <c r="M52" i="191"/>
  <c r="R44" i="46" s="1"/>
  <c r="K36" i="46"/>
  <c r="M52" i="183"/>
  <c r="R36" i="46" s="1"/>
  <c r="M52" i="182"/>
  <c r="R35" i="46" s="1"/>
  <c r="K35" i="46"/>
  <c r="K34" i="46"/>
  <c r="M52" i="181"/>
  <c r="R34" i="46" s="1"/>
  <c r="K37" i="147"/>
  <c r="K36" i="147"/>
  <c r="M36" i="147" l="1"/>
  <c r="M37" i="147"/>
  <c r="Q31" i="46" l="1"/>
  <c r="M31" i="46"/>
  <c r="C5" i="46"/>
  <c r="B5" i="46"/>
  <c r="Q51" i="46" l="1"/>
  <c r="N51" i="46"/>
  <c r="M51" i="46"/>
  <c r="L51" i="46"/>
  <c r="P31" i="46"/>
  <c r="C47" i="147"/>
  <c r="D5" i="46" s="1"/>
  <c r="D25" i="46" s="1"/>
  <c r="C46" i="147"/>
  <c r="D31" i="46" s="1"/>
  <c r="A1" i="147"/>
  <c r="D44" i="147"/>
  <c r="I44" i="147"/>
  <c r="H44" i="147"/>
  <c r="G44" i="147"/>
  <c r="F44" i="147"/>
  <c r="E44" i="147"/>
  <c r="K35" i="147"/>
  <c r="K34" i="147"/>
  <c r="K33" i="147"/>
  <c r="K32" i="147"/>
  <c r="K31" i="147"/>
  <c r="K30" i="147"/>
  <c r="K29" i="147"/>
  <c r="K28" i="147"/>
  <c r="K27" i="147"/>
  <c r="K26" i="147"/>
  <c r="K25" i="147"/>
  <c r="K24" i="147"/>
  <c r="K23" i="147"/>
  <c r="K22" i="147"/>
  <c r="K21" i="147"/>
  <c r="K20" i="147"/>
  <c r="K19" i="147"/>
  <c r="K18" i="147"/>
  <c r="K17" i="147"/>
  <c r="K16" i="147"/>
  <c r="K15" i="147"/>
  <c r="K14" i="147"/>
  <c r="K13" i="147"/>
  <c r="K12" i="147"/>
  <c r="K11" i="147"/>
  <c r="K10" i="147"/>
  <c r="K9" i="147"/>
  <c r="K8" i="147"/>
  <c r="K7" i="147"/>
  <c r="K6" i="147"/>
  <c r="K5" i="147"/>
  <c r="K41" i="147" l="1"/>
  <c r="I52" i="147" s="1"/>
  <c r="L52" i="147" s="1"/>
  <c r="H41" i="147"/>
  <c r="B34" i="147"/>
  <c r="B35" i="147"/>
  <c r="M19" i="147"/>
  <c r="E46" i="147"/>
  <c r="F31" i="46" s="1"/>
  <c r="E47" i="147"/>
  <c r="F5" i="46" s="1"/>
  <c r="I46" i="147"/>
  <c r="J31" i="46" s="1"/>
  <c r="I48" i="147"/>
  <c r="Q5" i="46" s="1"/>
  <c r="Q25" i="46" s="1"/>
  <c r="G46" i="147"/>
  <c r="H31" i="46" s="1"/>
  <c r="H47" i="147"/>
  <c r="I5" i="46" s="1"/>
  <c r="H48" i="147"/>
  <c r="P5" i="46" s="1"/>
  <c r="P25" i="46" s="1"/>
  <c r="F46" i="147"/>
  <c r="G31" i="46" s="1"/>
  <c r="F47" i="147"/>
  <c r="G5" i="46" s="1"/>
  <c r="F48" i="147"/>
  <c r="N5" i="46" s="1"/>
  <c r="N25" i="46" s="1"/>
  <c r="D47" i="147"/>
  <c r="E5" i="46" s="1"/>
  <c r="M22" i="147"/>
  <c r="M24" i="147"/>
  <c r="M26" i="147"/>
  <c r="D51" i="46"/>
  <c r="D26" i="46" s="1"/>
  <c r="M34" i="147"/>
  <c r="M30" i="147"/>
  <c r="M17" i="147"/>
  <c r="M13" i="147"/>
  <c r="M9" i="147"/>
  <c r="M7" i="147"/>
  <c r="P51" i="46"/>
  <c r="B30" i="147"/>
  <c r="B14" i="147"/>
  <c r="B6" i="147"/>
  <c r="B22" i="147"/>
  <c r="B18" i="147"/>
  <c r="B10" i="147"/>
  <c r="B26" i="147"/>
  <c r="B19" i="147"/>
  <c r="B31" i="147"/>
  <c r="B11" i="147"/>
  <c r="B27" i="147"/>
  <c r="B8" i="147"/>
  <c r="B12" i="147"/>
  <c r="B16" i="147"/>
  <c r="B20" i="147"/>
  <c r="B24" i="147"/>
  <c r="B28" i="147"/>
  <c r="B32" i="147"/>
  <c r="B33" i="147"/>
  <c r="B7" i="147"/>
  <c r="B15" i="147"/>
  <c r="B23" i="147"/>
  <c r="B5" i="147"/>
  <c r="B9" i="147"/>
  <c r="B13" i="147"/>
  <c r="B17" i="147"/>
  <c r="B21" i="147"/>
  <c r="B25" i="147"/>
  <c r="B29" i="147"/>
  <c r="M6" i="147"/>
  <c r="M10" i="147"/>
  <c r="M12" i="147"/>
  <c r="M14" i="147"/>
  <c r="M28" i="147"/>
  <c r="M32" i="147"/>
  <c r="M15" i="147"/>
  <c r="M23" i="147"/>
  <c r="M25" i="147"/>
  <c r="M27" i="147"/>
  <c r="M29" i="147"/>
  <c r="M31" i="147"/>
  <c r="M33" i="147"/>
  <c r="M35" i="147"/>
  <c r="I47" i="147"/>
  <c r="J5" i="46" s="1"/>
  <c r="D46" i="147"/>
  <c r="E31" i="46" s="1"/>
  <c r="M16" i="147"/>
  <c r="M20" i="147"/>
  <c r="M8" i="147"/>
  <c r="M21" i="147"/>
  <c r="M18" i="147"/>
  <c r="M5" i="147"/>
  <c r="H46" i="147"/>
  <c r="I31" i="46" s="1"/>
  <c r="M11" i="147"/>
  <c r="G47" i="147"/>
  <c r="H5" i="46" s="1"/>
  <c r="D48" i="147" l="1"/>
  <c r="L5" i="46" s="1"/>
  <c r="L25" i="46" s="1"/>
  <c r="G48" i="147"/>
  <c r="O5" i="46" s="1"/>
  <c r="O25" i="46" s="1"/>
  <c r="M52" i="147"/>
  <c r="R31" i="46" s="1"/>
  <c r="K31" i="46"/>
  <c r="K51" i="46" s="1"/>
  <c r="M41" i="147"/>
  <c r="C48" i="147" s="1"/>
  <c r="E48" i="147"/>
  <c r="M5" i="46" s="1"/>
  <c r="M25" i="46" s="1"/>
  <c r="F51" i="46"/>
  <c r="J51" i="46"/>
  <c r="Q26" i="46" s="1"/>
  <c r="G51" i="46"/>
  <c r="N26" i="46" s="1"/>
  <c r="E25" i="46"/>
  <c r="H51" i="46"/>
  <c r="I25" i="46"/>
  <c r="I51" i="46"/>
  <c r="P26" i="46" s="1"/>
  <c r="E51" i="46"/>
  <c r="H25" i="46"/>
  <c r="G25" i="46"/>
  <c r="F25" i="46"/>
  <c r="J25" i="46"/>
  <c r="O31" i="46"/>
  <c r="H26" i="46" l="1"/>
  <c r="L26" i="46"/>
  <c r="O26" i="46"/>
  <c r="M26" i="46"/>
  <c r="K5" i="46"/>
  <c r="K25" i="46" s="1"/>
  <c r="K26" i="46" s="1"/>
  <c r="F26" i="46"/>
  <c r="E26" i="46"/>
  <c r="G26" i="46"/>
  <c r="I26" i="46"/>
  <c r="J26" i="46"/>
  <c r="O51" i="46"/>
  <c r="R51" i="46"/>
</calcChain>
</file>

<file path=xl/comments1.xml><?xml version="1.0" encoding="utf-8"?>
<comments xmlns="http://schemas.openxmlformats.org/spreadsheetml/2006/main">
  <authors>
    <author>Keiei Partners Corp.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
“H29/6/1”、“2017/06/01”⇒　“H29年6月”</t>
        </r>
      </text>
    </comment>
  </commentList>
</comments>
</file>

<file path=xl/sharedStrings.xml><?xml version="1.0" encoding="utf-8"?>
<sst xmlns="http://schemas.openxmlformats.org/spreadsheetml/2006/main" count="981" uniqueCount="108">
  <si>
    <t>注油(㍑)</t>
    <rPh sb="0" eb="2">
      <t>チュウユ</t>
    </rPh>
    <phoneticPr fontId="2"/>
  </si>
  <si>
    <t>(Ｈ)</t>
    <phoneticPr fontId="2"/>
  </si>
  <si>
    <t>時間外</t>
    <rPh sb="0" eb="3">
      <t>ジカンガイ</t>
    </rPh>
    <phoneticPr fontId="2"/>
  </si>
  <si>
    <t>(円)</t>
    <rPh sb="1" eb="2">
      <t>エン</t>
    </rPh>
    <phoneticPr fontId="2"/>
  </si>
  <si>
    <t>修繕費</t>
    <rPh sb="0" eb="3">
      <t>シュウゼンヒ</t>
    </rPh>
    <phoneticPr fontId="2"/>
  </si>
  <si>
    <t>行き先</t>
    <rPh sb="0" eb="3">
      <t>ユキサキ</t>
    </rPh>
    <phoneticPr fontId="2"/>
  </si>
  <si>
    <t>№</t>
    <phoneticPr fontId="10"/>
  </si>
  <si>
    <t>行き先マスタ</t>
    <rPh sb="0" eb="1">
      <t>イ</t>
    </rPh>
    <rPh sb="2" eb="3">
      <t>サキ</t>
    </rPh>
    <phoneticPr fontId="10"/>
  </si>
  <si>
    <t>行き先</t>
    <rPh sb="0" eb="3">
      <t>イキサキ</t>
    </rPh>
    <phoneticPr fontId="10"/>
  </si>
  <si>
    <t>日</t>
    <rPh sb="0" eb="1">
      <t>ヒ</t>
    </rPh>
    <phoneticPr fontId="2"/>
  </si>
  <si>
    <t>曜日</t>
    <rPh sb="0" eb="2">
      <t>ヨウビ</t>
    </rPh>
    <phoneticPr fontId="2"/>
  </si>
  <si>
    <t>その他</t>
    <rPh sb="2" eb="3">
      <t>タ</t>
    </rPh>
    <phoneticPr fontId="2"/>
  </si>
  <si>
    <t>補足</t>
    <rPh sb="0" eb="2">
      <t>ホソク</t>
    </rPh>
    <phoneticPr fontId="2"/>
  </si>
  <si>
    <t>経　費</t>
    <rPh sb="0" eb="1">
      <t>ヘ</t>
    </rPh>
    <rPh sb="2" eb="3">
      <t>ヒ</t>
    </rPh>
    <phoneticPr fontId="2"/>
  </si>
  <si>
    <t>№</t>
    <phoneticPr fontId="2"/>
  </si>
  <si>
    <t xml:space="preserve"> 稼働日数</t>
    <rPh sb="1" eb="3">
      <t>カドウ</t>
    </rPh>
    <rPh sb="3" eb="5">
      <t>ニッスウ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</si>
  <si>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</si>
  <si>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合　　計</t>
    <rPh sb="0" eb="1">
      <t>ア</t>
    </rPh>
    <rPh sb="3" eb="4">
      <t>ケイ</t>
    </rPh>
    <phoneticPr fontId="2"/>
  </si>
  <si>
    <t>稼動日数</t>
    <rPh sb="0" eb="2">
      <t>カドウ</t>
    </rPh>
    <rPh sb="2" eb="4">
      <t>ニッスウ</t>
    </rPh>
    <phoneticPr fontId="2"/>
  </si>
  <si>
    <t>項目</t>
    <rPh sb="0" eb="2">
      <t>コウモク</t>
    </rPh>
    <phoneticPr fontId="2"/>
  </si>
  <si>
    <t>利　益</t>
    <rPh sb="0" eb="1">
      <t>リ</t>
    </rPh>
    <rPh sb="2" eb="3">
      <t>エキ</t>
    </rPh>
    <phoneticPr fontId="2"/>
  </si>
  <si>
    <t>月給</t>
    <rPh sb="0" eb="2">
      <t>ゲッキュウ</t>
    </rPh>
    <phoneticPr fontId="2"/>
  </si>
  <si>
    <t>正味粗利</t>
    <rPh sb="0" eb="2">
      <t>ショウミ</t>
    </rPh>
    <rPh sb="2" eb="4">
      <t>アラリ</t>
    </rPh>
    <phoneticPr fontId="2"/>
  </si>
  <si>
    <t>稼働距離</t>
    <rPh sb="0" eb="2">
      <t>カドウ</t>
    </rPh>
    <rPh sb="2" eb="4">
      <t>キョリ</t>
    </rPh>
    <phoneticPr fontId="2"/>
  </si>
  <si>
    <t>(㎞)</t>
    <phoneticPr fontId="2"/>
  </si>
  <si>
    <t>売　上</t>
    <rPh sb="0" eb="1">
      <t>バイ</t>
    </rPh>
    <rPh sb="2" eb="3">
      <t>ウエ</t>
    </rPh>
    <phoneticPr fontId="2"/>
  </si>
  <si>
    <t>燃料費</t>
    <rPh sb="0" eb="2">
      <t>ネンリョウ</t>
    </rPh>
    <rPh sb="2" eb="3">
      <t>ヒ</t>
    </rPh>
    <phoneticPr fontId="2"/>
  </si>
  <si>
    <t>その他経費</t>
    <rPh sb="2" eb="3">
      <t>タ</t>
    </rPh>
    <rPh sb="3" eb="5">
      <t>ケイヒ</t>
    </rPh>
    <phoneticPr fontId="2"/>
  </si>
  <si>
    <t>社保料</t>
    <rPh sb="0" eb="2">
      <t>シャホ</t>
    </rPh>
    <rPh sb="2" eb="3">
      <t>リョウ</t>
    </rPh>
    <phoneticPr fontId="2"/>
  </si>
  <si>
    <t>合　計</t>
    <rPh sb="1" eb="2">
      <t>ケイ</t>
    </rPh>
    <phoneticPr fontId="2"/>
  </si>
  <si>
    <t>月　給</t>
    <rPh sb="0" eb="1">
      <t>ガツ</t>
    </rPh>
    <rPh sb="2" eb="3">
      <t>キュウ</t>
    </rPh>
    <phoneticPr fontId="2"/>
  </si>
  <si>
    <t>合　計</t>
    <rPh sb="0" eb="1">
      <t>ア</t>
    </rPh>
    <rPh sb="2" eb="3">
      <t>ケイ</t>
    </rPh>
    <phoneticPr fontId="2"/>
  </si>
  <si>
    <t>夜間
その他</t>
    <rPh sb="3" eb="4">
      <t>タ</t>
    </rPh>
    <phoneticPr fontId="2"/>
  </si>
  <si>
    <t>支　出</t>
    <rPh sb="0" eb="1">
      <t>シ</t>
    </rPh>
    <rPh sb="2" eb="3">
      <t>デ</t>
    </rPh>
    <phoneticPr fontId="2"/>
  </si>
  <si>
    <t>休日日当</t>
    <rPh sb="0" eb="2">
      <t>キュウジツ</t>
    </rPh>
    <rPh sb="2" eb="4">
      <t>ニットウ</t>
    </rPh>
    <phoneticPr fontId="2"/>
  </si>
  <si>
    <t>夜間日当</t>
    <rPh sb="0" eb="2">
      <t>ヤカン</t>
    </rPh>
    <rPh sb="2" eb="4">
      <t>ニットウ</t>
    </rPh>
    <phoneticPr fontId="2"/>
  </si>
  <si>
    <t>時給</t>
    <rPh sb="0" eb="2">
      <t>ジキュウ</t>
    </rPh>
    <phoneticPr fontId="2"/>
  </si>
  <si>
    <t>時間外</t>
    <rPh sb="0" eb="3">
      <t>ジカンガイ</t>
    </rPh>
    <phoneticPr fontId="2"/>
  </si>
  <si>
    <t>給与項目</t>
    <rPh sb="0" eb="2">
      <t>キュウヨ</t>
    </rPh>
    <rPh sb="2" eb="4">
      <t>コウモク</t>
    </rPh>
    <phoneticPr fontId="2"/>
  </si>
  <si>
    <t>割増率</t>
    <rPh sb="0" eb="2">
      <t>ワリマシ</t>
    </rPh>
    <rPh sb="2" eb="3">
      <t>リツ</t>
    </rPh>
    <phoneticPr fontId="2"/>
  </si>
  <si>
    <t>賃金</t>
    <rPh sb="0" eb="2">
      <t>チンギン</t>
    </rPh>
    <phoneticPr fontId="2"/>
  </si>
  <si>
    <t>―</t>
    <phoneticPr fontId="2"/>
  </si>
  <si>
    <t>残業時間</t>
    <rPh sb="0" eb="2">
      <t>ザンギョウ</t>
    </rPh>
    <rPh sb="2" eb="4">
      <t>ジカン</t>
    </rPh>
    <phoneticPr fontId="2"/>
  </si>
  <si>
    <t>残業代</t>
    <rPh sb="0" eb="2">
      <t>ザンギョウダイ</t>
    </rPh>
    <phoneticPr fontId="2"/>
  </si>
  <si>
    <t>日給</t>
    <rPh sb="0" eb="2">
      <t>ニッキュウ</t>
    </rPh>
    <phoneticPr fontId="2"/>
  </si>
  <si>
    <t>賃金(日給)</t>
    <rPh sb="0" eb="2">
      <t>チンギン</t>
    </rPh>
    <rPh sb="3" eb="5">
      <t>ニッキュウ</t>
    </rPh>
    <phoneticPr fontId="2"/>
  </si>
  <si>
    <t>油代(円/1ℓ)</t>
    <rPh sb="0" eb="1">
      <t>アブラ</t>
    </rPh>
    <rPh sb="1" eb="2">
      <t>ダイ</t>
    </rPh>
    <rPh sb="3" eb="4">
      <t>エン</t>
    </rPh>
    <phoneticPr fontId="2"/>
  </si>
  <si>
    <t xml:space="preserve"> 売　上</t>
    <rPh sb="1" eb="2">
      <t>バイ</t>
    </rPh>
    <rPh sb="3" eb="4">
      <t>ウエ</t>
    </rPh>
    <phoneticPr fontId="2"/>
  </si>
  <si>
    <t xml:space="preserve"> 利　益</t>
    <rPh sb="1" eb="2">
      <t>リ</t>
    </rPh>
    <rPh sb="3" eb="4">
      <t>エキ</t>
    </rPh>
    <phoneticPr fontId="2"/>
  </si>
  <si>
    <t xml:space="preserve"> 支　出</t>
    <rPh sb="1" eb="2">
      <t>シ</t>
    </rPh>
    <rPh sb="3" eb="4">
      <t>デ</t>
    </rPh>
    <phoneticPr fontId="2"/>
  </si>
  <si>
    <t>運転手</t>
    <rPh sb="0" eb="3">
      <t>ウンテンシュ</t>
    </rPh>
    <phoneticPr fontId="2"/>
  </si>
  <si>
    <t>運転手：</t>
    <rPh sb="0" eb="3">
      <t>ウンテンシュ</t>
    </rPh>
    <phoneticPr fontId="2"/>
  </si>
  <si>
    <t>月次集計表</t>
    <rPh sb="0" eb="2">
      <t>ゲツジ</t>
    </rPh>
    <rPh sb="2" eb="5">
      <t>シュウケイヒョウ</t>
    </rPh>
    <phoneticPr fontId="2"/>
  </si>
  <si>
    <t>⑳車種･車番：</t>
    <rPh sb="1" eb="3">
      <t>シャシュ</t>
    </rPh>
    <rPh sb="4" eb="6">
      <t>シャバン</t>
    </rPh>
    <phoneticPr fontId="2"/>
  </si>
  <si>
    <t>⑲車種･車番：</t>
    <rPh sb="1" eb="3">
      <t>シャシュ</t>
    </rPh>
    <rPh sb="4" eb="6">
      <t>シャバン</t>
    </rPh>
    <phoneticPr fontId="2"/>
  </si>
  <si>
    <t>⑱車種･車番：</t>
    <rPh sb="1" eb="3">
      <t>シャシュ</t>
    </rPh>
    <rPh sb="4" eb="6">
      <t>シャバン</t>
    </rPh>
    <phoneticPr fontId="2"/>
  </si>
  <si>
    <t>⑮車種･車番：</t>
    <rPh sb="1" eb="3">
      <t>シャシュ</t>
    </rPh>
    <rPh sb="4" eb="6">
      <t>シャバン</t>
    </rPh>
    <phoneticPr fontId="2"/>
  </si>
  <si>
    <t>⑰車種･車番：</t>
    <rPh sb="1" eb="3">
      <t>シャシュ</t>
    </rPh>
    <rPh sb="4" eb="6">
      <t>シャバン</t>
    </rPh>
    <phoneticPr fontId="2"/>
  </si>
  <si>
    <t>⑯車種･車番：</t>
    <rPh sb="1" eb="3">
      <t>シャシュ</t>
    </rPh>
    <rPh sb="4" eb="6">
      <t>シャバン</t>
    </rPh>
    <phoneticPr fontId="2"/>
  </si>
  <si>
    <t>①車種･車番：</t>
    <rPh sb="1" eb="3">
      <t>シャシュ</t>
    </rPh>
    <rPh sb="4" eb="6">
      <t>シャバン</t>
    </rPh>
    <phoneticPr fontId="2"/>
  </si>
  <si>
    <t>②車種･車番：</t>
    <rPh sb="1" eb="3">
      <t>シャシュ</t>
    </rPh>
    <rPh sb="4" eb="6">
      <t>シャバン</t>
    </rPh>
    <phoneticPr fontId="2"/>
  </si>
  <si>
    <t>③車種･車番：</t>
    <rPh sb="1" eb="3">
      <t>シャシュ</t>
    </rPh>
    <rPh sb="4" eb="6">
      <t>シャバン</t>
    </rPh>
    <phoneticPr fontId="2"/>
  </si>
  <si>
    <t>④車種･車番：</t>
    <rPh sb="1" eb="3">
      <t>シャシュ</t>
    </rPh>
    <rPh sb="4" eb="6">
      <t>シャバン</t>
    </rPh>
    <phoneticPr fontId="2"/>
  </si>
  <si>
    <t>⑤車種･車番：</t>
    <rPh sb="1" eb="3">
      <t>シャシュ</t>
    </rPh>
    <rPh sb="4" eb="6">
      <t>シャバン</t>
    </rPh>
    <phoneticPr fontId="2"/>
  </si>
  <si>
    <t>⑥車種･車番：</t>
    <rPh sb="1" eb="3">
      <t>シャシュ</t>
    </rPh>
    <rPh sb="4" eb="6">
      <t>シャバン</t>
    </rPh>
    <phoneticPr fontId="2"/>
  </si>
  <si>
    <t>⑦車種･車番：</t>
    <rPh sb="1" eb="3">
      <t>シャシュ</t>
    </rPh>
    <rPh sb="4" eb="6">
      <t>シャバン</t>
    </rPh>
    <phoneticPr fontId="2"/>
  </si>
  <si>
    <t>⑧車種･車番：</t>
    <rPh sb="1" eb="3">
      <t>シャシュ</t>
    </rPh>
    <rPh sb="4" eb="6">
      <t>シャバン</t>
    </rPh>
    <phoneticPr fontId="2"/>
  </si>
  <si>
    <t>⑨車種･車番：</t>
    <rPh sb="1" eb="3">
      <t>シャシュ</t>
    </rPh>
    <rPh sb="4" eb="6">
      <t>シャバン</t>
    </rPh>
    <phoneticPr fontId="2"/>
  </si>
  <si>
    <t>⑩車種･車番：</t>
    <rPh sb="1" eb="3">
      <t>シャシュ</t>
    </rPh>
    <rPh sb="4" eb="6">
      <t>シャバン</t>
    </rPh>
    <phoneticPr fontId="2"/>
  </si>
  <si>
    <t>⑪車種･車番：</t>
    <rPh sb="1" eb="3">
      <t>シャシュ</t>
    </rPh>
    <rPh sb="4" eb="6">
      <t>シャバン</t>
    </rPh>
    <phoneticPr fontId="2"/>
  </si>
  <si>
    <t>⑫車種･車番：</t>
    <rPh sb="1" eb="3">
      <t>シャシュ</t>
    </rPh>
    <rPh sb="4" eb="6">
      <t>シャバン</t>
    </rPh>
    <phoneticPr fontId="2"/>
  </si>
  <si>
    <t>⑬車種･車番：</t>
    <rPh sb="1" eb="3">
      <t>シャシュ</t>
    </rPh>
    <rPh sb="4" eb="6">
      <t>シャバン</t>
    </rPh>
    <phoneticPr fontId="2"/>
  </si>
  <si>
    <t>⑭車種･車番：</t>
    <rPh sb="1" eb="3">
      <t>シャシュ</t>
    </rPh>
    <rPh sb="4" eb="6">
      <t>シャバン</t>
    </rPh>
    <phoneticPr fontId="2"/>
  </si>
  <si>
    <t>車種・車番</t>
    <rPh sb="0" eb="2">
      <t>シャシュ</t>
    </rPh>
    <rPh sb="3" eb="5">
      <t>シャバン</t>
    </rPh>
    <phoneticPr fontId="2"/>
  </si>
  <si>
    <t>一日当たりの金額　　　</t>
    <rPh sb="0" eb="2">
      <t>イチニチ</t>
    </rPh>
    <rPh sb="2" eb="3">
      <t>ア</t>
    </rPh>
    <rPh sb="6" eb="8">
      <t>キンガク</t>
    </rPh>
    <phoneticPr fontId="2"/>
  </si>
  <si>
    <t>現場A</t>
    <rPh sb="0" eb="2">
      <t>ゲンバ</t>
    </rPh>
    <phoneticPr fontId="10"/>
  </si>
  <si>
    <t>現場B</t>
    <rPh sb="0" eb="2">
      <t>ゲンバ</t>
    </rPh>
    <phoneticPr fontId="10"/>
  </si>
  <si>
    <t>回送</t>
    <rPh sb="0" eb="2">
      <t>カイソウ</t>
    </rPh>
    <phoneticPr fontId="10"/>
  </si>
  <si>
    <t>工場C</t>
    <rPh sb="0" eb="2">
      <t>コウジョウ</t>
    </rPh>
    <phoneticPr fontId="10"/>
  </si>
  <si>
    <t>工場D</t>
    <rPh sb="0" eb="2">
      <t>コウジョウ</t>
    </rPh>
    <phoneticPr fontId="10"/>
  </si>
  <si>
    <t>○○</t>
    <phoneticPr fontId="2"/>
  </si>
  <si>
    <t>100あ1111</t>
    <phoneticPr fontId="2"/>
  </si>
  <si>
    <t>1)</t>
    <phoneticPr fontId="20"/>
  </si>
  <si>
    <t>【 車両別月報　使用方法 】</t>
    <rPh sb="2" eb="4">
      <t>シャリョウ</t>
    </rPh>
    <rPh sb="4" eb="5">
      <t>ベツ</t>
    </rPh>
    <rPh sb="5" eb="7">
      <t>ゲッポウ</t>
    </rPh>
    <rPh sb="8" eb="10">
      <t>シヨウ</t>
    </rPh>
    <rPh sb="10" eb="12">
      <t>ホウホウ</t>
    </rPh>
    <phoneticPr fontId="20"/>
  </si>
  <si>
    <t>まず、行き先マスタを設定します。</t>
    <rPh sb="3" eb="4">
      <t>イ</t>
    </rPh>
    <rPh sb="5" eb="6">
      <t>サキ</t>
    </rPh>
    <rPh sb="10" eb="12">
      <t>セッテイ</t>
    </rPh>
    <phoneticPr fontId="20"/>
  </si>
  <si>
    <t>※各月報シートの行き先でその他を選んだ場合、行き先を「補足」欄に入力してご使用ください。</t>
    <rPh sb="1" eb="2">
      <t>カク</t>
    </rPh>
    <rPh sb="2" eb="4">
      <t>ゲッポウ</t>
    </rPh>
    <rPh sb="8" eb="11">
      <t>イキサキ</t>
    </rPh>
    <rPh sb="14" eb="15">
      <t>タ</t>
    </rPh>
    <rPh sb="16" eb="17">
      <t>エラ</t>
    </rPh>
    <rPh sb="19" eb="21">
      <t>バアイ</t>
    </rPh>
    <rPh sb="37" eb="39">
      <t>シヨウ</t>
    </rPh>
    <phoneticPr fontId="2"/>
  </si>
  <si>
    <t>その月の主要な行き先を5つ挙げて下さい。6つ目は“その他”固定でお願いします。</t>
    <rPh sb="2" eb="3">
      <t>ツキ</t>
    </rPh>
    <rPh sb="4" eb="6">
      <t>シュヨウ</t>
    </rPh>
    <rPh sb="7" eb="10">
      <t>イキサキ</t>
    </rPh>
    <rPh sb="13" eb="14">
      <t>ア</t>
    </rPh>
    <rPh sb="16" eb="17">
      <t>クダ</t>
    </rPh>
    <rPh sb="22" eb="23">
      <t>メ</t>
    </rPh>
    <rPh sb="27" eb="28">
      <t>タ</t>
    </rPh>
    <rPh sb="29" eb="31">
      <t>コテイ</t>
    </rPh>
    <rPh sb="33" eb="34">
      <t>ネガ</t>
    </rPh>
    <phoneticPr fontId="20"/>
  </si>
  <si>
    <t>2)</t>
    <phoneticPr fontId="20"/>
  </si>
  <si>
    <t>「月次集計表」シートのQ1セルにその月の年月を入力します。＜例：“2018/4/1”⇒“2018年4月”＞</t>
    <rPh sb="1" eb="3">
      <t>ゲツジ</t>
    </rPh>
    <rPh sb="3" eb="6">
      <t>シュウケイヒョウ</t>
    </rPh>
    <rPh sb="18" eb="19">
      <t>ツキ</t>
    </rPh>
    <rPh sb="20" eb="22">
      <t>ネンゲツ</t>
    </rPh>
    <rPh sb="23" eb="25">
      <t>ニュウリョク</t>
    </rPh>
    <rPh sb="48" eb="49">
      <t>ネン</t>
    </rPh>
    <rPh sb="50" eb="51">
      <t>ガツ</t>
    </rPh>
    <phoneticPr fontId="20"/>
  </si>
  <si>
    <t>3)</t>
    <phoneticPr fontId="20"/>
  </si>
  <si>
    <t>車両ごとに「①」～「⑳」シートに入力していきます。</t>
    <rPh sb="0" eb="2">
      <t>シャリョウ</t>
    </rPh>
    <rPh sb="16" eb="18">
      <t>ニュウリョク</t>
    </rPh>
    <phoneticPr fontId="20"/>
  </si>
  <si>
    <t>まず、G1セルに車両の情報（車種や車番）を、L1セルにその車両を運転する人の氏名を入力します。</t>
    <rPh sb="8" eb="10">
      <t>シャリョウ</t>
    </rPh>
    <rPh sb="11" eb="13">
      <t>ジョウホウ</t>
    </rPh>
    <rPh sb="14" eb="16">
      <t>シャシュ</t>
    </rPh>
    <rPh sb="17" eb="19">
      <t>シャバン</t>
    </rPh>
    <rPh sb="29" eb="31">
      <t>シャリョウ</t>
    </rPh>
    <rPh sb="32" eb="34">
      <t>ウンテン</t>
    </rPh>
    <rPh sb="36" eb="37">
      <t>ヒト</t>
    </rPh>
    <rPh sb="38" eb="40">
      <t>シメイ</t>
    </rPh>
    <rPh sb="41" eb="43">
      <t>ニュウリョク</t>
    </rPh>
    <phoneticPr fontId="20"/>
  </si>
  <si>
    <t>（「月次集計表」シートのリストに表示されます。）</t>
    <rPh sb="2" eb="4">
      <t>ゲツジ</t>
    </rPh>
    <rPh sb="4" eb="7">
      <t>シュウケイヒョウ</t>
    </rPh>
    <rPh sb="16" eb="18">
      <t>ヒョウジ</t>
    </rPh>
    <phoneticPr fontId="2"/>
  </si>
  <si>
    <t>そして、その運転手の月給から一日あたりの賃金（日給）と時給を計算し、予め入力しておきます。（★）</t>
    <rPh sb="6" eb="9">
      <t>ウンテンシュ</t>
    </rPh>
    <rPh sb="10" eb="12">
      <t>ゲッキュウ</t>
    </rPh>
    <rPh sb="14" eb="16">
      <t>イチニチ</t>
    </rPh>
    <rPh sb="20" eb="22">
      <t>チンギン</t>
    </rPh>
    <rPh sb="23" eb="25">
      <t>ニッキュウ</t>
    </rPh>
    <rPh sb="27" eb="29">
      <t>ジキュウ</t>
    </rPh>
    <rPh sb="30" eb="32">
      <t>ケイサン</t>
    </rPh>
    <rPh sb="34" eb="35">
      <t>アラカジ</t>
    </rPh>
    <rPh sb="36" eb="38">
      <t>ニュウリョク</t>
    </rPh>
    <phoneticPr fontId="2"/>
  </si>
  <si>
    <t xml:space="preserve"> ★</t>
    <phoneticPr fontId="2"/>
  </si>
  <si>
    <t>（最初から日給制或いは時給制の場合は、その賃金を入力してください。）</t>
    <rPh sb="1" eb="3">
      <t>サイショ</t>
    </rPh>
    <rPh sb="5" eb="8">
      <t>ニッキュウセイ</t>
    </rPh>
    <rPh sb="8" eb="9">
      <t>アル</t>
    </rPh>
    <rPh sb="11" eb="13">
      <t>ジキュウ</t>
    </rPh>
    <rPh sb="13" eb="14">
      <t>セイ</t>
    </rPh>
    <rPh sb="15" eb="17">
      <t>バアイ</t>
    </rPh>
    <rPh sb="21" eb="23">
      <t>チンギン</t>
    </rPh>
    <rPh sb="24" eb="26">
      <t>ニュウリョク</t>
    </rPh>
    <phoneticPr fontId="2"/>
  </si>
  <si>
    <t>また、あらかじめその月の平均のガソリン代（軽油代）をK4のセルに入力しておきます。</t>
    <rPh sb="10" eb="11">
      <t>ツキ</t>
    </rPh>
    <rPh sb="12" eb="14">
      <t>ヘイキン</t>
    </rPh>
    <rPh sb="19" eb="20">
      <t>ダイ</t>
    </rPh>
    <rPh sb="21" eb="23">
      <t>ケイユ</t>
    </rPh>
    <rPh sb="23" eb="24">
      <t>ダイ</t>
    </rPh>
    <rPh sb="32" eb="34">
      <t>ニュウリョク</t>
    </rPh>
    <phoneticPr fontId="2"/>
  </si>
  <si>
    <t>あとは、日々の一日の売上と賃金、残業時間や給油量を入力していきます。</t>
    <rPh sb="4" eb="6">
      <t>ヒビ</t>
    </rPh>
    <rPh sb="7" eb="9">
      <t>イチニチ</t>
    </rPh>
    <rPh sb="10" eb="12">
      <t>ウリアゲ</t>
    </rPh>
    <rPh sb="13" eb="15">
      <t>チンギン</t>
    </rPh>
    <rPh sb="16" eb="18">
      <t>ザンギョウ</t>
    </rPh>
    <rPh sb="18" eb="20">
      <t>ジカン</t>
    </rPh>
    <rPh sb="21" eb="23">
      <t>キュウユ</t>
    </rPh>
    <rPh sb="23" eb="24">
      <t>リョウ</t>
    </rPh>
    <rPh sb="25" eb="27">
      <t>ニュウリョク</t>
    </rPh>
    <phoneticPr fontId="2"/>
  </si>
  <si>
    <t>※経費はだいたい一日どのくらいを計上するか、前もって決めておいてください。</t>
    <rPh sb="1" eb="3">
      <t>ケイヒ</t>
    </rPh>
    <rPh sb="8" eb="10">
      <t>イチニチ</t>
    </rPh>
    <rPh sb="16" eb="18">
      <t>ケイジョウ</t>
    </rPh>
    <rPh sb="22" eb="23">
      <t>マエ</t>
    </rPh>
    <rPh sb="26" eb="27">
      <t>キ</t>
    </rPh>
    <phoneticPr fontId="2"/>
  </si>
  <si>
    <t>日にちが31日まで最初に入っているので、もしその月が30日までの場合、31を削除します。</t>
    <rPh sb="0" eb="1">
      <t>ヒ</t>
    </rPh>
    <rPh sb="6" eb="7">
      <t>ニチ</t>
    </rPh>
    <rPh sb="9" eb="11">
      <t>サイショ</t>
    </rPh>
    <rPh sb="12" eb="13">
      <t>ハイ</t>
    </rPh>
    <rPh sb="24" eb="25">
      <t>ツキ</t>
    </rPh>
    <rPh sb="28" eb="29">
      <t>ニチ</t>
    </rPh>
    <rPh sb="32" eb="34">
      <t>バアイ</t>
    </rPh>
    <rPh sb="38" eb="40">
      <t>サクジョ</t>
    </rPh>
    <phoneticPr fontId="2"/>
  </si>
  <si>
    <t>※左上の年月は、2)の月次集計表で入力した年月が表示されます。</t>
    <rPh sb="1" eb="3">
      <t>ヒダリウエ</t>
    </rPh>
    <rPh sb="4" eb="6">
      <t>ネンゲツ</t>
    </rPh>
    <rPh sb="11" eb="13">
      <t>ゲツジ</t>
    </rPh>
    <rPh sb="13" eb="16">
      <t>シュウケイヒョウ</t>
    </rPh>
    <rPh sb="17" eb="19">
      <t>ニュウリョク</t>
    </rPh>
    <rPh sb="21" eb="23">
      <t>ネンゲツ</t>
    </rPh>
    <rPh sb="24" eb="26">
      <t>ヒョウジ</t>
    </rPh>
    <phoneticPr fontId="2"/>
  </si>
  <si>
    <t>※曜日は日にちが入っていない場合、自動的に空欄になります。</t>
    <rPh sb="1" eb="3">
      <t>ヨウビ</t>
    </rPh>
    <rPh sb="4" eb="5">
      <t>ヒ</t>
    </rPh>
    <rPh sb="8" eb="9">
      <t>ハイ</t>
    </rPh>
    <rPh sb="14" eb="16">
      <t>バアイ</t>
    </rPh>
    <rPh sb="17" eb="20">
      <t>ジドウテキ</t>
    </rPh>
    <rPh sb="21" eb="23">
      <t>クウラン</t>
    </rPh>
    <phoneticPr fontId="2"/>
  </si>
  <si>
    <t>全ての車両を入力後、「月次集計表」シートで全体的な利益等の確認をします。</t>
    <rPh sb="0" eb="1">
      <t>スベ</t>
    </rPh>
    <rPh sb="3" eb="5">
      <t>シャリョウ</t>
    </rPh>
    <rPh sb="6" eb="8">
      <t>ニュウリョク</t>
    </rPh>
    <rPh sb="8" eb="9">
      <t>ゴ</t>
    </rPh>
    <rPh sb="11" eb="13">
      <t>ゲツジ</t>
    </rPh>
    <rPh sb="13" eb="16">
      <t>シュウケイヒョウ</t>
    </rPh>
    <rPh sb="21" eb="24">
      <t>ゼンタイテキ</t>
    </rPh>
    <rPh sb="25" eb="27">
      <t>リエキ</t>
    </rPh>
    <rPh sb="27" eb="28">
      <t>トウ</t>
    </rPh>
    <rPh sb="29" eb="31">
      <t>カクニン</t>
    </rPh>
    <phoneticPr fontId="20"/>
  </si>
  <si>
    <t>最後に、その月の給与や社保料等を入力します。</t>
    <rPh sb="0" eb="2">
      <t>サイゴ</t>
    </rPh>
    <rPh sb="6" eb="7">
      <t>ツキ</t>
    </rPh>
    <rPh sb="8" eb="10">
      <t>キュウヨ</t>
    </rPh>
    <rPh sb="11" eb="13">
      <t>シャホ</t>
    </rPh>
    <rPh sb="13" eb="14">
      <t>リョウ</t>
    </rPh>
    <rPh sb="14" eb="15">
      <t>トウ</t>
    </rPh>
    <rPh sb="16" eb="18">
      <t>ニュウリョク</t>
    </rPh>
    <phoneticPr fontId="2"/>
  </si>
  <si>
    <t>※夜間の作業分を稼働日数に含みたくない場合は、C36～40セル（緑枠）の部分に行き先を入力せず</t>
    <rPh sb="1" eb="3">
      <t>ヤカン</t>
    </rPh>
    <rPh sb="4" eb="6">
      <t>サギョウ</t>
    </rPh>
    <rPh sb="6" eb="7">
      <t>ブン</t>
    </rPh>
    <rPh sb="8" eb="10">
      <t>カドウ</t>
    </rPh>
    <rPh sb="10" eb="12">
      <t>ニッスウ</t>
    </rPh>
    <rPh sb="13" eb="14">
      <t>フク</t>
    </rPh>
    <rPh sb="19" eb="21">
      <t>バアイ</t>
    </rPh>
    <rPh sb="32" eb="33">
      <t>ミドリ</t>
    </rPh>
    <rPh sb="33" eb="34">
      <t>ワク</t>
    </rPh>
    <rPh sb="36" eb="38">
      <t>ブブン</t>
    </rPh>
    <rPh sb="39" eb="42">
      <t>イキサキ</t>
    </rPh>
    <rPh sb="43" eb="45">
      <t>ニュウリョク</t>
    </rPh>
    <phoneticPr fontId="2"/>
  </si>
  <si>
    <t>　その隣のDのセルの部分に入力してください。</t>
    <rPh sb="3" eb="4">
      <t>トナリ</t>
    </rPh>
    <rPh sb="10" eb="12">
      <t>ブブン</t>
    </rPh>
    <rPh sb="13" eb="15">
      <t>ニュウリョク</t>
    </rPh>
    <phoneticPr fontId="2"/>
  </si>
  <si>
    <t>100い2222</t>
    <phoneticPr fontId="2"/>
  </si>
  <si>
    <t>△△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</si>
</sst>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[$-411]ge&quot;年&quot;\ m&quot;月&quot;"/>
    <numFmt numFmtId="178" formatCode="aaa"/>
  </numFmts>
  <fonts count="2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u/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2C5FF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13" fillId="0" borderId="6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3" fillId="0" borderId="9" xfId="0" applyFont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horizontal="center" vertical="center"/>
    </xf>
    <xf numFmtId="0" fontId="0" fillId="0" borderId="13" xfId="0" quotePrefix="1" applyNumberFormat="1" applyFont="1" applyBorder="1" applyAlignment="1">
      <alignment horizontal="center" vertical="center"/>
    </xf>
    <xf numFmtId="0" fontId="0" fillId="0" borderId="19" xfId="0" quotePrefix="1" applyNumberFormat="1" applyFont="1" applyBorder="1" applyAlignment="1">
      <alignment horizontal="center" vertical="center"/>
    </xf>
    <xf numFmtId="178" fontId="0" fillId="6" borderId="13" xfId="0" applyNumberFormat="1" applyFont="1" applyFill="1" applyBorder="1" applyAlignment="1">
      <alignment horizontal="center" vertical="center"/>
    </xf>
    <xf numFmtId="178" fontId="0" fillId="6" borderId="19" xfId="0" applyNumberFormat="1" applyFont="1" applyFill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0" fontId="0" fillId="9" borderId="30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 shrinkToFit="1"/>
    </xf>
    <xf numFmtId="0" fontId="0" fillId="9" borderId="33" xfId="0" applyFill="1" applyBorder="1" applyAlignment="1">
      <alignment horizontal="center" vertical="center" shrinkToFit="1"/>
    </xf>
    <xf numFmtId="0" fontId="0" fillId="9" borderId="34" xfId="0" applyFill="1" applyBorder="1">
      <alignment vertical="center"/>
    </xf>
    <xf numFmtId="0" fontId="0" fillId="6" borderId="37" xfId="0" applyFill="1" applyBorder="1">
      <alignment vertical="center"/>
    </xf>
    <xf numFmtId="0" fontId="0" fillId="6" borderId="43" xfId="0" applyFill="1" applyBorder="1">
      <alignment vertical="center"/>
    </xf>
    <xf numFmtId="0" fontId="0" fillId="6" borderId="47" xfId="0" applyFill="1" applyBorder="1">
      <alignment vertical="center"/>
    </xf>
    <xf numFmtId="0" fontId="3" fillId="0" borderId="21" xfId="0" applyFont="1" applyBorder="1" applyAlignment="1">
      <alignment horizontal="center" vertical="top"/>
    </xf>
    <xf numFmtId="0" fontId="0" fillId="9" borderId="30" xfId="0" applyFill="1" applyBorder="1" applyAlignment="1">
      <alignment vertical="center"/>
    </xf>
    <xf numFmtId="0" fontId="0" fillId="0" borderId="80" xfId="0" quotePrefix="1" applyNumberFormat="1" applyFont="1" applyBorder="1" applyAlignment="1">
      <alignment horizontal="center" vertical="center"/>
    </xf>
    <xf numFmtId="178" fontId="0" fillId="6" borderId="80" xfId="0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 shrinkToFit="1"/>
    </xf>
    <xf numFmtId="38" fontId="0" fillId="6" borderId="7" xfId="0" applyNumberFormat="1" applyFill="1" applyBorder="1" applyAlignment="1">
      <alignment vertical="center" shrinkToFit="1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0" fillId="9" borderId="81" xfId="0" applyFill="1" applyBorder="1" applyAlignment="1">
      <alignment vertical="center" shrinkToFit="1"/>
    </xf>
    <xf numFmtId="0" fontId="0" fillId="9" borderId="78" xfId="0" applyFill="1" applyBorder="1" applyAlignment="1">
      <alignment vertical="center" shrinkToFit="1"/>
    </xf>
    <xf numFmtId="38" fontId="1" fillId="9" borderId="81" xfId="1" applyFont="1" applyFill="1" applyBorder="1" applyAlignment="1">
      <alignment vertical="center" shrinkToFit="1"/>
    </xf>
    <xf numFmtId="38" fontId="1" fillId="9" borderId="78" xfId="1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6" borderId="24" xfId="0" applyFont="1" applyFill="1" applyBorder="1" applyAlignment="1">
      <alignment vertical="center" shrinkToFit="1"/>
    </xf>
    <xf numFmtId="0" fontId="0" fillId="6" borderId="17" xfId="0" applyFont="1" applyFill="1" applyBorder="1" applyAlignment="1">
      <alignment vertical="center" shrinkToFit="1"/>
    </xf>
    <xf numFmtId="38" fontId="0" fillId="6" borderId="25" xfId="1" applyFont="1" applyFill="1" applyBorder="1" applyAlignment="1">
      <alignment vertical="center" shrinkToFit="1"/>
    </xf>
    <xf numFmtId="38" fontId="0" fillId="6" borderId="6" xfId="1" applyFont="1" applyFill="1" applyBorder="1" applyAlignment="1">
      <alignment vertical="center" shrinkToFit="1"/>
    </xf>
    <xf numFmtId="38" fontId="0" fillId="6" borderId="8" xfId="0" applyNumberFormat="1" applyFill="1" applyBorder="1" applyAlignment="1">
      <alignment vertical="center" shrinkToFit="1"/>
    </xf>
    <xf numFmtId="38" fontId="0" fillId="6" borderId="28" xfId="1" applyFont="1" applyFill="1" applyBorder="1" applyAlignment="1">
      <alignment vertical="center" shrinkToFit="1"/>
    </xf>
    <xf numFmtId="38" fontId="0" fillId="6" borderId="9" xfId="1" applyFont="1" applyFill="1" applyBorder="1" applyAlignment="1">
      <alignment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38" fontId="0" fillId="0" borderId="13" xfId="1" quotePrefix="1" applyFont="1" applyBorder="1" applyAlignment="1">
      <alignment vertical="center" shrinkToFit="1"/>
    </xf>
    <xf numFmtId="0" fontId="0" fillId="0" borderId="13" xfId="0" quotePrefix="1" applyNumberFormat="1" applyFont="1" applyBorder="1" applyAlignment="1">
      <alignment vertical="center" shrinkToFit="1"/>
    </xf>
    <xf numFmtId="38" fontId="1" fillId="6" borderId="71" xfId="1" quotePrefix="1" applyFont="1" applyFill="1" applyBorder="1" applyAlignment="1">
      <alignment vertical="center" shrinkToFit="1"/>
    </xf>
    <xf numFmtId="38" fontId="0" fillId="0" borderId="13" xfId="1" applyFont="1" applyBorder="1" applyAlignment="1">
      <alignment vertical="center" shrinkToFit="1"/>
    </xf>
    <xf numFmtId="38" fontId="0" fillId="6" borderId="71" xfId="0" applyNumberFormat="1" applyFont="1" applyFill="1" applyBorder="1" applyAlignment="1">
      <alignment vertical="center" shrinkToFit="1"/>
    </xf>
    <xf numFmtId="38" fontId="1" fillId="6" borderId="13" xfId="1" applyFont="1" applyFill="1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38" fontId="0" fillId="0" borderId="19" xfId="1" quotePrefix="1" applyFont="1" applyBorder="1" applyAlignment="1">
      <alignment vertical="center" shrinkToFit="1"/>
    </xf>
    <xf numFmtId="0" fontId="0" fillId="0" borderId="19" xfId="0" quotePrefix="1" applyNumberFormat="1" applyFont="1" applyBorder="1" applyAlignment="1">
      <alignment vertical="center" shrinkToFit="1"/>
    </xf>
    <xf numFmtId="38" fontId="0" fillId="0" borderId="19" xfId="1" applyFont="1" applyBorder="1" applyAlignment="1">
      <alignment vertical="center" shrinkToFit="1"/>
    </xf>
    <xf numFmtId="38" fontId="0" fillId="6" borderId="19" xfId="0" applyNumberFormat="1" applyFont="1" applyFill="1" applyBorder="1" applyAlignment="1">
      <alignment vertical="center" shrinkToFit="1"/>
    </xf>
    <xf numFmtId="38" fontId="1" fillId="6" borderId="19" xfId="1" applyFont="1" applyFill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38" fontId="0" fillId="0" borderId="19" xfId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61" xfId="0" applyFont="1" applyBorder="1" applyAlignment="1">
      <alignment vertical="center" shrinkToFit="1"/>
    </xf>
    <xf numFmtId="38" fontId="0" fillId="0" borderId="80" xfId="1" applyFont="1" applyFill="1" applyBorder="1" applyAlignment="1">
      <alignment vertical="center" shrinkToFit="1"/>
    </xf>
    <xf numFmtId="38" fontId="0" fillId="0" borderId="80" xfId="1" quotePrefix="1" applyFont="1" applyBorder="1" applyAlignment="1">
      <alignment vertical="center" shrinkToFit="1"/>
    </xf>
    <xf numFmtId="0" fontId="0" fillId="0" borderId="80" xfId="0" applyNumberFormat="1" applyFont="1" applyBorder="1" applyAlignment="1">
      <alignment vertical="center" shrinkToFit="1"/>
    </xf>
    <xf numFmtId="0" fontId="0" fillId="0" borderId="80" xfId="0" applyFont="1" applyBorder="1" applyAlignment="1">
      <alignment vertical="center" shrinkToFit="1"/>
    </xf>
    <xf numFmtId="38" fontId="0" fillId="6" borderId="80" xfId="0" applyNumberFormat="1" applyFont="1" applyFill="1" applyBorder="1" applyAlignment="1">
      <alignment vertical="center" shrinkToFit="1"/>
    </xf>
    <xf numFmtId="38" fontId="0" fillId="0" borderId="80" xfId="1" applyFont="1" applyBorder="1" applyAlignment="1">
      <alignment vertical="center" shrinkToFit="1"/>
    </xf>
    <xf numFmtId="38" fontId="1" fillId="6" borderId="80" xfId="1" applyFont="1" applyFill="1" applyBorder="1" applyAlignment="1">
      <alignment vertical="center" shrinkToFit="1"/>
    </xf>
    <xf numFmtId="38" fontId="1" fillId="9" borderId="87" xfId="1" applyFont="1" applyFill="1" applyBorder="1" applyAlignment="1">
      <alignment vertical="center" shrinkToFit="1"/>
    </xf>
    <xf numFmtId="38" fontId="1" fillId="9" borderId="82" xfId="1" applyFont="1" applyFill="1" applyBorder="1" applyAlignment="1">
      <alignment vertical="center" shrinkToFit="1"/>
    </xf>
    <xf numFmtId="0" fontId="0" fillId="9" borderId="58" xfId="0" applyFill="1" applyBorder="1" applyAlignment="1">
      <alignment horizontal="center" vertical="center"/>
    </xf>
    <xf numFmtId="0" fontId="0" fillId="6" borderId="24" xfId="0" applyFont="1" applyFill="1" applyBorder="1" applyAlignment="1">
      <alignment vertical="center" shrinkToFit="1"/>
    </xf>
    <xf numFmtId="38" fontId="0" fillId="6" borderId="25" xfId="1" applyFont="1" applyFill="1" applyBorder="1" applyAlignment="1">
      <alignment vertical="center" shrinkToFit="1"/>
    </xf>
    <xf numFmtId="38" fontId="0" fillId="6" borderId="28" xfId="1" applyFont="1" applyFill="1" applyBorder="1" applyAlignment="1">
      <alignment vertical="center" shrinkToFit="1"/>
    </xf>
    <xf numFmtId="0" fontId="0" fillId="9" borderId="88" xfId="0" applyFill="1" applyBorder="1" applyAlignment="1">
      <alignment vertical="center" shrinkToFit="1"/>
    </xf>
    <xf numFmtId="0" fontId="0" fillId="9" borderId="89" xfId="0" applyFill="1" applyBorder="1">
      <alignment vertical="center"/>
    </xf>
    <xf numFmtId="38" fontId="0" fillId="6" borderId="28" xfId="1" applyFont="1" applyFill="1" applyBorder="1" applyAlignment="1">
      <alignment vertical="center" shrinkToFit="1"/>
    </xf>
    <xf numFmtId="0" fontId="0" fillId="6" borderId="24" xfId="0" applyFont="1" applyFill="1" applyBorder="1" applyAlignment="1">
      <alignment vertical="center" shrinkToFit="1"/>
    </xf>
    <xf numFmtId="38" fontId="0" fillId="6" borderId="25" xfId="1" applyFont="1" applyFill="1" applyBorder="1" applyAlignment="1">
      <alignment vertical="center" shrinkToFit="1"/>
    </xf>
    <xf numFmtId="0" fontId="0" fillId="9" borderId="77" xfId="0" applyFill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38" fontId="3" fillId="0" borderId="94" xfId="1" quotePrefix="1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9" xfId="0" applyFont="1" applyBorder="1" applyAlignment="1">
      <alignment horizontal="center" vertical="top"/>
    </xf>
    <xf numFmtId="0" fontId="7" fillId="0" borderId="14" xfId="0" applyFont="1" applyBorder="1" applyAlignment="1">
      <alignment vertical="center"/>
    </xf>
    <xf numFmtId="38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19" xfId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40" fontId="0" fillId="0" borderId="98" xfId="1" applyNumberFormat="1" applyFont="1" applyFill="1" applyBorder="1" applyAlignment="1">
      <alignment vertical="center"/>
    </xf>
    <xf numFmtId="40" fontId="0" fillId="0" borderId="99" xfId="1" applyNumberFormat="1" applyFont="1" applyFill="1" applyBorder="1" applyAlignment="1">
      <alignment vertical="center" shrinkToFit="1"/>
    </xf>
    <xf numFmtId="38" fontId="0" fillId="0" borderId="20" xfId="1" applyFont="1" applyFill="1" applyBorder="1" applyAlignment="1">
      <alignment horizontal="center" vertical="center"/>
    </xf>
    <xf numFmtId="40" fontId="0" fillId="0" borderId="94" xfId="1" applyNumberFormat="1" applyFont="1" applyFill="1" applyBorder="1" applyAlignment="1">
      <alignment vertical="center" shrinkToFit="1"/>
    </xf>
    <xf numFmtId="0" fontId="0" fillId="8" borderId="53" xfId="0" applyFont="1" applyFill="1" applyBorder="1" applyAlignment="1">
      <alignment horizontal="center" vertical="center"/>
    </xf>
    <xf numFmtId="38" fontId="0" fillId="6" borderId="100" xfId="1" applyFont="1" applyFill="1" applyBorder="1" applyAlignment="1">
      <alignment vertical="center"/>
    </xf>
    <xf numFmtId="38" fontId="0" fillId="0" borderId="94" xfId="1" applyFont="1" applyFill="1" applyBorder="1" applyAlignment="1">
      <alignment vertical="center"/>
    </xf>
    <xf numFmtId="38" fontId="0" fillId="6" borderId="101" xfId="1" applyFont="1" applyFill="1" applyBorder="1" applyAlignment="1">
      <alignment vertical="center"/>
    </xf>
    <xf numFmtId="38" fontId="0" fillId="0" borderId="94" xfId="1" applyFont="1" applyFill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38" fontId="0" fillId="0" borderId="60" xfId="1" applyFont="1" applyFill="1" applyBorder="1" applyAlignment="1">
      <alignment horizontal="center" vertical="center" shrinkToFit="1"/>
    </xf>
    <xf numFmtId="38" fontId="0" fillId="6" borderId="59" xfId="1" applyNumberFormat="1" applyFont="1" applyFill="1" applyBorder="1" applyAlignment="1">
      <alignment vertical="center" shrinkToFit="1"/>
    </xf>
    <xf numFmtId="38" fontId="7" fillId="0" borderId="1" xfId="1" quotePrefix="1" applyFont="1" applyFill="1" applyBorder="1" applyAlignment="1">
      <alignment horizontal="center"/>
    </xf>
    <xf numFmtId="38" fontId="0" fillId="4" borderId="102" xfId="0" applyNumberFormat="1" applyFont="1" applyFill="1" applyBorder="1" applyAlignment="1">
      <alignment vertical="center" shrinkToFit="1"/>
    </xf>
    <xf numFmtId="38" fontId="1" fillId="6" borderId="102" xfId="1" quotePrefix="1" applyFont="1" applyFill="1" applyBorder="1" applyAlignment="1">
      <alignment vertical="center" shrinkToFit="1"/>
    </xf>
    <xf numFmtId="176" fontId="0" fillId="6" borderId="102" xfId="0" applyNumberFormat="1" applyFont="1" applyFill="1" applyBorder="1" applyAlignment="1">
      <alignment vertical="center" shrinkToFit="1"/>
    </xf>
    <xf numFmtId="38" fontId="0" fillId="2" borderId="102" xfId="0" applyNumberFormat="1" applyFont="1" applyFill="1" applyBorder="1" applyAlignment="1">
      <alignment vertical="center" shrinkToFit="1"/>
    </xf>
    <xf numFmtId="38" fontId="1" fillId="5" borderId="102" xfId="1" applyFont="1" applyFill="1" applyBorder="1" applyAlignment="1">
      <alignment vertical="center" shrinkToFit="1"/>
    </xf>
    <xf numFmtId="38" fontId="1" fillId="12" borderId="102" xfId="1" applyFont="1" applyFill="1" applyBorder="1" applyAlignment="1">
      <alignment vertical="center" shrinkToFit="1"/>
    </xf>
    <xf numFmtId="0" fontId="3" fillId="2" borderId="93" xfId="0" applyFont="1" applyFill="1" applyBorder="1" applyAlignment="1">
      <alignment horizontal="center" vertical="center" shrinkToFit="1"/>
    </xf>
    <xf numFmtId="38" fontId="1" fillId="9" borderId="106" xfId="1" applyFont="1" applyFill="1" applyBorder="1" applyAlignment="1">
      <alignment vertical="center" shrinkToFit="1"/>
    </xf>
    <xf numFmtId="0" fontId="0" fillId="9" borderId="107" xfId="0" applyFill="1" applyBorder="1" applyAlignment="1">
      <alignment vertical="center" shrinkToFit="1"/>
    </xf>
    <xf numFmtId="0" fontId="0" fillId="9" borderId="108" xfId="0" applyFill="1" applyBorder="1" applyAlignment="1">
      <alignment horizontal="right" vertical="center"/>
    </xf>
    <xf numFmtId="0" fontId="0" fillId="9" borderId="64" xfId="0" applyFill="1" applyBorder="1" applyAlignment="1">
      <alignment horizontal="center" vertical="center" shrinkToFit="1"/>
    </xf>
    <xf numFmtId="38" fontId="1" fillId="9" borderId="108" xfId="1" applyFont="1" applyFill="1" applyBorder="1" applyAlignment="1">
      <alignment vertical="center" shrinkToFit="1"/>
    </xf>
    <xf numFmtId="0" fontId="0" fillId="9" borderId="109" xfId="0" applyFill="1" applyBorder="1" applyAlignment="1">
      <alignment vertical="center"/>
    </xf>
    <xf numFmtId="0" fontId="0" fillId="9" borderId="82" xfId="0" applyFill="1" applyBorder="1" applyAlignment="1">
      <alignment vertical="center" shrinkToFit="1"/>
    </xf>
    <xf numFmtId="0" fontId="0" fillId="9" borderId="112" xfId="0" applyFill="1" applyBorder="1" applyAlignment="1">
      <alignment horizontal="center" vertical="top" shrinkToFit="1"/>
    </xf>
    <xf numFmtId="0" fontId="0" fillId="9" borderId="56" xfId="0" applyFill="1" applyBorder="1" applyAlignment="1">
      <alignment wrapText="1"/>
    </xf>
    <xf numFmtId="0" fontId="0" fillId="9" borderId="85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 shrinkToFit="1"/>
    </xf>
    <xf numFmtId="0" fontId="0" fillId="9" borderId="110" xfId="0" applyFill="1" applyBorder="1" applyAlignment="1">
      <alignment horizontal="center" vertical="center" shrinkToFit="1"/>
    </xf>
    <xf numFmtId="0" fontId="0" fillId="9" borderId="56" xfId="0" applyFill="1" applyBorder="1" applyAlignment="1"/>
    <xf numFmtId="0" fontId="1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8" fontId="1" fillId="0" borderId="19" xfId="1" quotePrefix="1" applyFont="1" applyBorder="1" applyAlignment="1">
      <alignment vertical="center" shrinkToFit="1"/>
    </xf>
    <xf numFmtId="0" fontId="0" fillId="0" borderId="19" xfId="0" applyNumberFormat="1" applyFont="1" applyBorder="1" applyAlignment="1">
      <alignment vertical="center" shrinkToFit="1"/>
    </xf>
    <xf numFmtId="38" fontId="1" fillId="6" borderId="97" xfId="1" quotePrefix="1" applyFont="1" applyFill="1" applyBorder="1" applyAlignment="1">
      <alignment vertical="center" shrinkToFit="1"/>
    </xf>
    <xf numFmtId="38" fontId="0" fillId="0" borderId="13" xfId="1" applyFont="1" applyFill="1" applyBorder="1" applyAlignment="1">
      <alignment vertical="center" shrinkToFit="1"/>
    </xf>
    <xf numFmtId="0" fontId="0" fillId="0" borderId="13" xfId="0" applyNumberFormat="1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6" borderId="13" xfId="0" applyNumberFormat="1" applyFont="1" applyFill="1" applyBorder="1" applyAlignment="1">
      <alignment vertical="center" shrinkToFit="1"/>
    </xf>
    <xf numFmtId="38" fontId="0" fillId="0" borderId="48" xfId="1" applyFont="1" applyFill="1" applyBorder="1" applyAlignment="1">
      <alignment vertical="center" shrinkToFit="1"/>
    </xf>
    <xf numFmtId="38" fontId="0" fillId="0" borderId="48" xfId="1" quotePrefix="1" applyFont="1" applyBorder="1" applyAlignment="1">
      <alignment vertical="center" shrinkToFit="1"/>
    </xf>
    <xf numFmtId="0" fontId="0" fillId="0" borderId="48" xfId="0" applyNumberFormat="1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38" fontId="0" fillId="6" borderId="48" xfId="0" applyNumberFormat="1" applyFont="1" applyFill="1" applyBorder="1" applyAlignment="1">
      <alignment vertical="center" shrinkToFit="1"/>
    </xf>
    <xf numFmtId="38" fontId="0" fillId="0" borderId="48" xfId="1" applyFont="1" applyBorder="1" applyAlignment="1">
      <alignment vertical="center" shrinkToFit="1"/>
    </xf>
    <xf numFmtId="38" fontId="1" fillId="6" borderId="48" xfId="1" applyFont="1" applyFill="1" applyBorder="1" applyAlignment="1">
      <alignment vertical="center" shrinkToFit="1"/>
    </xf>
    <xf numFmtId="0" fontId="0" fillId="0" borderId="11" xfId="0" applyBorder="1">
      <alignment vertical="center"/>
    </xf>
    <xf numFmtId="0" fontId="0" fillId="0" borderId="63" xfId="0" applyFont="1" applyBorder="1" applyAlignment="1">
      <alignment vertical="center" shrinkToFit="1"/>
    </xf>
    <xf numFmtId="0" fontId="0" fillId="0" borderId="83" xfId="0" applyFont="1" applyBorder="1" applyAlignment="1">
      <alignment vertical="center" shrinkToFit="1"/>
    </xf>
    <xf numFmtId="0" fontId="0" fillId="0" borderId="96" xfId="0" applyFont="1" applyBorder="1" applyAlignment="1">
      <alignment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7" xfId="0" applyFill="1" applyBorder="1">
      <alignment vertical="center"/>
    </xf>
    <xf numFmtId="0" fontId="0" fillId="0" borderId="38" xfId="0" applyFill="1" applyBorder="1" applyAlignment="1">
      <alignment vertical="center" shrinkToFit="1"/>
    </xf>
    <xf numFmtId="38" fontId="0" fillId="0" borderId="40" xfId="1" applyFont="1" applyFill="1" applyBorder="1" applyAlignment="1">
      <alignment vertical="center" shrinkToFit="1"/>
    </xf>
    <xf numFmtId="38" fontId="0" fillId="0" borderId="24" xfId="0" applyNumberFormat="1" applyFill="1" applyBorder="1" applyAlignment="1">
      <alignment vertical="center" shrinkToFit="1"/>
    </xf>
    <xf numFmtId="38" fontId="0" fillId="0" borderId="42" xfId="0" applyNumberFormat="1" applyFill="1" applyBorder="1" applyAlignment="1">
      <alignment vertical="center" shrinkToFit="1"/>
    </xf>
    <xf numFmtId="38" fontId="0" fillId="0" borderId="39" xfId="0" applyNumberFormat="1" applyFill="1" applyBorder="1" applyAlignment="1">
      <alignment vertical="center" shrinkToFit="1"/>
    </xf>
    <xf numFmtId="0" fontId="0" fillId="0" borderId="43" xfId="0" applyFill="1" applyBorder="1">
      <alignment vertical="center"/>
    </xf>
    <xf numFmtId="0" fontId="0" fillId="0" borderId="44" xfId="0" applyFill="1" applyBorder="1" applyAlignment="1">
      <alignment vertical="center" shrinkToFit="1"/>
    </xf>
    <xf numFmtId="38" fontId="0" fillId="0" borderId="46" xfId="1" applyFont="1" applyFill="1" applyBorder="1" applyAlignment="1">
      <alignment vertical="center" shrinkToFit="1"/>
    </xf>
    <xf numFmtId="38" fontId="0" fillId="0" borderId="25" xfId="0" applyNumberFormat="1" applyFill="1" applyBorder="1" applyAlignment="1">
      <alignment vertical="center" shrinkToFit="1"/>
    </xf>
    <xf numFmtId="0" fontId="0" fillId="0" borderId="47" xfId="0" applyFill="1" applyBorder="1">
      <alignment vertical="center"/>
    </xf>
    <xf numFmtId="0" fontId="0" fillId="0" borderId="49" xfId="0" applyFill="1" applyBorder="1" applyAlignment="1">
      <alignment vertical="center" shrinkToFit="1"/>
    </xf>
    <xf numFmtId="38" fontId="0" fillId="0" borderId="52" xfId="1" applyFont="1" applyFill="1" applyBorder="1" applyAlignment="1">
      <alignment vertical="center" shrinkToFit="1"/>
    </xf>
    <xf numFmtId="38" fontId="0" fillId="0" borderId="50" xfId="0" applyNumberFormat="1" applyFill="1" applyBorder="1" applyAlignment="1">
      <alignment vertical="center" shrinkToFit="1"/>
    </xf>
    <xf numFmtId="38" fontId="0" fillId="0" borderId="25" xfId="1" applyFont="1" applyFill="1" applyBorder="1" applyAlignment="1">
      <alignment vertical="center" shrinkToFit="1"/>
    </xf>
    <xf numFmtId="38" fontId="0" fillId="0" borderId="45" xfId="1" applyFont="1" applyFill="1" applyBorder="1" applyAlignment="1">
      <alignment vertical="center" shrinkToFit="1"/>
    </xf>
    <xf numFmtId="38" fontId="0" fillId="0" borderId="50" xfId="1" applyFont="1" applyFill="1" applyBorder="1" applyAlignment="1">
      <alignment vertical="center" shrinkToFit="1"/>
    </xf>
    <xf numFmtId="38" fontId="0" fillId="0" borderId="51" xfId="1" applyFon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38" fontId="0" fillId="0" borderId="40" xfId="0" applyNumberForma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38" fontId="0" fillId="0" borderId="46" xfId="0" applyNumberFormat="1" applyFill="1" applyBorder="1" applyAlignment="1">
      <alignment vertical="center" shrinkToFit="1"/>
    </xf>
    <xf numFmtId="0" fontId="0" fillId="0" borderId="50" xfId="0" applyFill="1" applyBorder="1" applyAlignment="1">
      <alignment vertical="center" shrinkToFit="1"/>
    </xf>
    <xf numFmtId="0" fontId="0" fillId="0" borderId="51" xfId="0" applyFill="1" applyBorder="1" applyAlignment="1">
      <alignment vertical="center" shrinkToFit="1"/>
    </xf>
    <xf numFmtId="38" fontId="0" fillId="0" borderId="52" xfId="0" applyNumberFormat="1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6" xfId="0" applyFill="1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38" fontId="0" fillId="0" borderId="114" xfId="0" applyNumberFormat="1" applyFill="1" applyBorder="1" applyAlignment="1">
      <alignment vertical="center" shrinkToFit="1"/>
    </xf>
    <xf numFmtId="38" fontId="0" fillId="0" borderId="115" xfId="0" applyNumberFormat="1" applyFill="1" applyBorder="1" applyAlignment="1">
      <alignment vertical="center" shrinkToFit="1"/>
    </xf>
    <xf numFmtId="38" fontId="0" fillId="0" borderId="113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38" fontId="0" fillId="0" borderId="19" xfId="1" applyFont="1" applyBorder="1">
      <alignment vertical="center"/>
    </xf>
    <xf numFmtId="38" fontId="0" fillId="0" borderId="19" xfId="1" applyFont="1" applyFill="1" applyBorder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38" fontId="0" fillId="0" borderId="19" xfId="1" quotePrefix="1" applyFont="1" applyBorder="1">
      <alignment vertical="center"/>
    </xf>
    <xf numFmtId="0" fontId="0" fillId="0" borderId="19" xfId="0" quotePrefix="1" applyNumberFormat="1" applyFont="1" applyBorder="1">
      <alignment vertical="center"/>
    </xf>
    <xf numFmtId="0" fontId="0" fillId="0" borderId="19" xfId="0" applyNumberFormat="1" applyFont="1" applyBorder="1">
      <alignment vertical="center"/>
    </xf>
    <xf numFmtId="0" fontId="0" fillId="9" borderId="54" xfId="0" applyFill="1" applyBorder="1" applyAlignment="1">
      <alignment horizontal="center" vertical="center"/>
    </xf>
    <xf numFmtId="0" fontId="0" fillId="9" borderId="55" xfId="0" applyFill="1" applyBorder="1" applyAlignment="1">
      <alignment horizontal="center" vertical="center"/>
    </xf>
    <xf numFmtId="55" fontId="14" fillId="0" borderId="75" xfId="0" applyNumberFormat="1" applyFont="1" applyBorder="1" applyAlignment="1">
      <alignment horizontal="right" vertical="center"/>
    </xf>
    <xf numFmtId="55" fontId="14" fillId="0" borderId="76" xfId="0" applyNumberFormat="1" applyFont="1" applyBorder="1" applyAlignment="1">
      <alignment horizontal="right" vertical="center"/>
    </xf>
    <xf numFmtId="0" fontId="0" fillId="9" borderId="90" xfId="0" applyFill="1" applyBorder="1" applyAlignment="1">
      <alignment horizontal="center" vertical="center"/>
    </xf>
    <xf numFmtId="0" fontId="0" fillId="9" borderId="91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0" fillId="9" borderId="73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4" xfId="0" applyFill="1" applyBorder="1" applyAlignment="1">
      <alignment horizontal="center" vertical="center"/>
    </xf>
    <xf numFmtId="0" fontId="0" fillId="9" borderId="72" xfId="0" applyFill="1" applyBorder="1" applyAlignment="1">
      <alignment horizontal="center" vertical="center" wrapText="1"/>
    </xf>
    <xf numFmtId="0" fontId="0" fillId="9" borderId="111" xfId="0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38" fontId="1" fillId="0" borderId="66" xfId="1" applyFont="1" applyFill="1" applyBorder="1" applyAlignment="1">
      <alignment vertical="center" shrinkToFit="1"/>
    </xf>
    <xf numFmtId="38" fontId="1" fillId="0" borderId="68" xfId="1" applyFont="1" applyFill="1" applyBorder="1" applyAlignment="1">
      <alignment vertical="center" shrinkToFit="1"/>
    </xf>
    <xf numFmtId="38" fontId="1" fillId="0" borderId="67" xfId="1" applyFont="1" applyFill="1" applyBorder="1" applyAlignment="1">
      <alignment vertical="center" shrinkToFit="1"/>
    </xf>
    <xf numFmtId="38" fontId="1" fillId="0" borderId="36" xfId="1" applyFont="1" applyFill="1" applyBorder="1" applyAlignment="1">
      <alignment vertical="center" shrinkToFit="1"/>
    </xf>
    <xf numFmtId="38" fontId="1" fillId="6" borderId="79" xfId="1" applyFont="1" applyFill="1" applyBorder="1" applyAlignment="1">
      <alignment vertical="center" shrinkToFit="1"/>
    </xf>
    <xf numFmtId="38" fontId="1" fillId="6" borderId="73" xfId="1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7" fillId="12" borderId="8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177" fontId="17" fillId="0" borderId="0" xfId="0" applyNumberFormat="1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0" fontId="0" fillId="0" borderId="103" xfId="0" quotePrefix="1" applyFont="1" applyBorder="1" applyAlignment="1">
      <alignment horizontal="center" vertical="center"/>
    </xf>
    <xf numFmtId="0" fontId="0" fillId="0" borderId="104" xfId="0" quotePrefix="1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6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7" fillId="0" borderId="57" xfId="0" quotePrefix="1" applyNumberFormat="1" applyFont="1" applyBorder="1" applyAlignment="1">
      <alignment horizontal="center" vertical="center" wrapText="1"/>
    </xf>
    <xf numFmtId="0" fontId="7" fillId="0" borderId="15" xfId="0" quotePrefix="1" applyNumberFormat="1" applyFont="1" applyBorder="1" applyAlignment="1">
      <alignment horizontal="center" vertical="center" wrapText="1"/>
    </xf>
    <xf numFmtId="0" fontId="7" fillId="0" borderId="60" xfId="0" quotePrefix="1" applyNumberFormat="1" applyFont="1" applyBorder="1" applyAlignment="1">
      <alignment horizontal="center" vertical="center" wrapText="1"/>
    </xf>
    <xf numFmtId="0" fontId="7" fillId="0" borderId="12" xfId="0" quotePrefix="1" applyNumberFormat="1" applyFont="1" applyBorder="1" applyAlignment="1">
      <alignment horizontal="center" vertical="center" wrapText="1"/>
    </xf>
    <xf numFmtId="0" fontId="7" fillId="0" borderId="105" xfId="0" quotePrefix="1" applyNumberFormat="1" applyFont="1" applyBorder="1" applyAlignment="1">
      <alignment horizontal="center" vertical="center" wrapText="1"/>
    </xf>
    <xf numFmtId="0" fontId="7" fillId="0" borderId="95" xfId="0" quotePrefix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7" borderId="103" xfId="0" quotePrefix="1" applyFont="1" applyFill="1" applyBorder="1" applyAlignment="1">
      <alignment horizontal="center" vertical="center" shrinkToFit="1"/>
    </xf>
    <xf numFmtId="0" fontId="0" fillId="7" borderId="104" xfId="0" quotePrefix="1" applyFont="1" applyFill="1" applyBorder="1" applyAlignment="1">
      <alignment horizontal="center" vertical="center" shrinkToFit="1"/>
    </xf>
    <xf numFmtId="0" fontId="7" fillId="5" borderId="62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vertical="center"/>
    </xf>
    <xf numFmtId="38" fontId="7" fillId="12" borderId="10" xfId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38" fontId="1" fillId="0" borderId="65" xfId="1" applyFont="1" applyFill="1" applyBorder="1" applyAlignment="1">
      <alignment vertical="center" shrinkToFit="1"/>
    </xf>
    <xf numFmtId="38" fontId="1" fillId="0" borderId="35" xfId="1" applyFont="1" applyFill="1" applyBorder="1" applyAlignment="1">
      <alignment vertical="center" shrinkToFit="1"/>
    </xf>
    <xf numFmtId="38" fontId="1" fillId="6" borderId="92" xfId="1" applyFont="1" applyFill="1" applyBorder="1" applyAlignment="1">
      <alignment vertical="center" shrinkToFit="1"/>
    </xf>
    <xf numFmtId="38" fontId="1" fillId="6" borderId="74" xfId="1" applyFont="1" applyFill="1" applyBorder="1" applyAlignment="1">
      <alignment vertical="center" shrinkToFit="1"/>
    </xf>
    <xf numFmtId="38" fontId="11" fillId="6" borderId="92" xfId="1" applyFont="1" applyFill="1" applyBorder="1" applyAlignment="1">
      <alignment vertical="center" shrinkToFit="1"/>
    </xf>
    <xf numFmtId="38" fontId="11" fillId="6" borderId="74" xfId="1" applyFont="1" applyFill="1" applyBorder="1" applyAlignment="1">
      <alignment vertical="center" shrinkToFit="1"/>
    </xf>
    <xf numFmtId="0" fontId="7" fillId="10" borderId="2" xfId="0" applyFont="1" applyFill="1" applyBorder="1" applyAlignment="1">
      <alignment horizontal="center" vertical="center"/>
    </xf>
    <xf numFmtId="38" fontId="11" fillId="11" borderId="15" xfId="0" applyNumberFormat="1" applyFont="1" applyFill="1" applyBorder="1" applyAlignment="1">
      <alignment vertical="center" shrinkToFit="1"/>
    </xf>
    <xf numFmtId="38" fontId="11" fillId="11" borderId="59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8" fontId="11" fillId="6" borderId="79" xfId="1" applyFont="1" applyFill="1" applyBorder="1" applyAlignment="1">
      <alignment vertical="center" shrinkToFit="1"/>
    </xf>
    <xf numFmtId="38" fontId="11" fillId="6" borderId="73" xfId="1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  <color rgb="FFE2C5FF"/>
      <color rgb="FFDBB7FF"/>
      <color rgb="FFFFCCCC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8</xdr:row>
      <xdr:rowOff>47626</xdr:rowOff>
    </xdr:from>
    <xdr:to>
      <xdr:col>13</xdr:col>
      <xdr:colOff>142783</xdr:colOff>
      <xdr:row>12</xdr:row>
      <xdr:rowOff>135159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1"/>
          <a:ext cx="8353333" cy="77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552450</xdr:colOff>
      <xdr:row>8</xdr:row>
      <xdr:rowOff>133349</xdr:rowOff>
    </xdr:from>
    <xdr:to>
      <xdr:col>13</xdr:col>
      <xdr:colOff>200025</xdr:colOff>
      <xdr:row>10</xdr:row>
      <xdr:rowOff>9524</xdr:rowOff>
    </xdr:to>
    <xdr:sp macro="" textlink="">
      <xdr:nvSpPr>
        <xdr:cNvPr id="3" name="角丸四角形 2"/>
        <xdr:cNvSpPr/>
      </xdr:nvSpPr>
      <xdr:spPr>
        <a:xfrm>
          <a:off x="7724775" y="1514474"/>
          <a:ext cx="1019175" cy="2190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19050</xdr:colOff>
      <xdr:row>28</xdr:row>
      <xdr:rowOff>95250</xdr:rowOff>
    </xdr:from>
    <xdr:to>
      <xdr:col>8</xdr:col>
      <xdr:colOff>10831</xdr:colOff>
      <xdr:row>64</xdr:row>
      <xdr:rowOff>56384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190875"/>
          <a:ext cx="4792381" cy="613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9524</xdr:colOff>
      <xdr:row>28</xdr:row>
      <xdr:rowOff>152399</xdr:rowOff>
    </xdr:from>
    <xdr:to>
      <xdr:col>6</xdr:col>
      <xdr:colOff>185924</xdr:colOff>
      <xdr:row>30</xdr:row>
      <xdr:rowOff>28574</xdr:rowOff>
    </xdr:to>
    <xdr:sp macro="" textlink="">
      <xdr:nvSpPr>
        <xdr:cNvPr id="5" name="角丸四角形 4"/>
        <xdr:cNvSpPr/>
      </xdr:nvSpPr>
      <xdr:spPr>
        <a:xfrm>
          <a:off x="2381249" y="3933824"/>
          <a:ext cx="1548000" cy="2190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561974</xdr:colOff>
      <xdr:row>28</xdr:row>
      <xdr:rowOff>152399</xdr:rowOff>
    </xdr:from>
    <xdr:to>
      <xdr:col>8</xdr:col>
      <xdr:colOff>18374</xdr:colOff>
      <xdr:row>30</xdr:row>
      <xdr:rowOff>28574</xdr:rowOff>
    </xdr:to>
    <xdr:sp macro="" textlink="">
      <xdr:nvSpPr>
        <xdr:cNvPr id="6" name="角丸四角形 5"/>
        <xdr:cNvSpPr/>
      </xdr:nvSpPr>
      <xdr:spPr>
        <a:xfrm>
          <a:off x="4305299" y="3933824"/>
          <a:ext cx="828000" cy="2190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571500</xdr:colOff>
      <xdr:row>57</xdr:row>
      <xdr:rowOff>133349</xdr:rowOff>
    </xdr:from>
    <xdr:to>
      <xdr:col>8</xdr:col>
      <xdr:colOff>28576</xdr:colOff>
      <xdr:row>61</xdr:row>
      <xdr:rowOff>57150</xdr:rowOff>
    </xdr:to>
    <xdr:sp macro="" textlink="">
      <xdr:nvSpPr>
        <xdr:cNvPr id="7" name="角丸四角形 6"/>
        <xdr:cNvSpPr/>
      </xdr:nvSpPr>
      <xdr:spPr>
        <a:xfrm>
          <a:off x="4314825" y="8886824"/>
          <a:ext cx="828676" cy="60960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190499</xdr:colOff>
      <xdr:row>31</xdr:row>
      <xdr:rowOff>28574</xdr:rowOff>
    </xdr:from>
    <xdr:to>
      <xdr:col>6</xdr:col>
      <xdr:colOff>590550</xdr:colOff>
      <xdr:row>32</xdr:row>
      <xdr:rowOff>9525</xdr:rowOff>
    </xdr:to>
    <xdr:sp macro="" textlink="">
      <xdr:nvSpPr>
        <xdr:cNvPr id="8" name="角丸四角形 7"/>
        <xdr:cNvSpPr/>
      </xdr:nvSpPr>
      <xdr:spPr>
        <a:xfrm>
          <a:off x="3933824" y="4324349"/>
          <a:ext cx="400051" cy="15240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533400</xdr:colOff>
      <xdr:row>52</xdr:row>
      <xdr:rowOff>76200</xdr:rowOff>
    </xdr:from>
    <xdr:to>
      <xdr:col>2</xdr:col>
      <xdr:colOff>276225</xdr:colOff>
      <xdr:row>56</xdr:row>
      <xdr:rowOff>1</xdr:rowOff>
    </xdr:to>
    <xdr:sp macro="" textlink="">
      <xdr:nvSpPr>
        <xdr:cNvPr id="9" name="角丸四角形 8"/>
        <xdr:cNvSpPr/>
      </xdr:nvSpPr>
      <xdr:spPr>
        <a:xfrm>
          <a:off x="847725" y="9001125"/>
          <a:ext cx="428625" cy="609601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00B05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K19" sqref="K19"/>
    </sheetView>
  </sheetViews>
  <sheetFormatPr defaultRowHeight="13.5"/>
  <cols>
    <col min="1" max="1" width="4.125" style="204" customWidth="1"/>
    <col min="2" max="16384" width="9" style="204"/>
  </cols>
  <sheetData>
    <row r="1" spans="1:2" ht="14.25">
      <c r="A1" s="203" t="s">
        <v>83</v>
      </c>
    </row>
    <row r="3" spans="1:2">
      <c r="A3" s="205" t="s">
        <v>82</v>
      </c>
      <c r="B3" s="204" t="s">
        <v>84</v>
      </c>
    </row>
    <row r="4" spans="1:2">
      <c r="B4" s="204" t="s">
        <v>86</v>
      </c>
    </row>
    <row r="5" spans="1:2">
      <c r="B5" s="206" t="s">
        <v>85</v>
      </c>
    </row>
    <row r="7" spans="1:2">
      <c r="A7" s="205" t="s">
        <v>87</v>
      </c>
      <c r="B7" s="204" t="s">
        <v>88</v>
      </c>
    </row>
    <row r="16" spans="1:2">
      <c r="A16" s="205" t="s">
        <v>89</v>
      </c>
      <c r="B16" s="204" t="s">
        <v>90</v>
      </c>
    </row>
    <row r="17" spans="1:2">
      <c r="A17" s="205"/>
      <c r="B17" s="204" t="s">
        <v>99</v>
      </c>
    </row>
    <row r="18" spans="1:2">
      <c r="A18" s="205"/>
      <c r="B18" s="208" t="s">
        <v>100</v>
      </c>
    </row>
    <row r="19" spans="1:2">
      <c r="A19" s="205"/>
      <c r="B19" s="208" t="s">
        <v>101</v>
      </c>
    </row>
    <row r="20" spans="1:2">
      <c r="A20" s="205"/>
    </row>
    <row r="21" spans="1:2">
      <c r="B21" s="204" t="s">
        <v>91</v>
      </c>
    </row>
    <row r="22" spans="1:2">
      <c r="B22" s="204" t="s">
        <v>92</v>
      </c>
    </row>
    <row r="24" spans="1:2">
      <c r="B24" s="204" t="s">
        <v>93</v>
      </c>
    </row>
    <row r="25" spans="1:2">
      <c r="B25" s="204" t="s">
        <v>95</v>
      </c>
    </row>
    <row r="27" spans="1:2">
      <c r="B27" s="204" t="s">
        <v>96</v>
      </c>
    </row>
    <row r="59" spans="9:9">
      <c r="I59" s="207" t="s">
        <v>94</v>
      </c>
    </row>
    <row r="66" spans="1:2">
      <c r="B66" s="204" t="s">
        <v>97</v>
      </c>
    </row>
    <row r="67" spans="1:2">
      <c r="B67" s="208" t="s">
        <v>98</v>
      </c>
    </row>
    <row r="68" spans="1:2">
      <c r="B68" s="208" t="s">
        <v>104</v>
      </c>
    </row>
    <row r="69" spans="1:2">
      <c r="B69" s="208" t="s">
        <v>105</v>
      </c>
    </row>
    <row r="70" spans="1:2">
      <c r="B70" s="208"/>
    </row>
    <row r="71" spans="1:2">
      <c r="B71" s="204" t="s">
        <v>103</v>
      </c>
    </row>
    <row r="74" spans="1:2">
      <c r="A74" s="205" t="s">
        <v>82</v>
      </c>
      <c r="B74" s="204" t="s">
        <v>102</v>
      </c>
    </row>
  </sheetData>
  <phoneticPr fontId="2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65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66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67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68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69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70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71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72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56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58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C26" sqref="C26"/>
    </sheetView>
  </sheetViews>
  <sheetFormatPr defaultRowHeight="13.5"/>
  <cols>
    <col min="1" max="1" width="5" customWidth="1"/>
    <col min="2" max="2" width="24.25" customWidth="1"/>
  </cols>
  <sheetData>
    <row r="1" spans="1:2" ht="17.25">
      <c r="A1" s="7" t="s">
        <v>7</v>
      </c>
    </row>
    <row r="3" spans="1:2" ht="19.5" customHeight="1">
      <c r="A3" s="8" t="s">
        <v>6</v>
      </c>
      <c r="B3" s="9" t="s">
        <v>8</v>
      </c>
    </row>
    <row r="4" spans="1:2" ht="19.5" customHeight="1">
      <c r="A4" s="10">
        <v>1</v>
      </c>
      <c r="B4" s="11" t="s">
        <v>75</v>
      </c>
    </row>
    <row r="5" spans="1:2" ht="19.5" customHeight="1">
      <c r="A5" s="12">
        <v>2</v>
      </c>
      <c r="B5" s="11" t="s">
        <v>76</v>
      </c>
    </row>
    <row r="6" spans="1:2" ht="19.5" customHeight="1">
      <c r="A6" s="12">
        <v>3</v>
      </c>
      <c r="B6" s="11" t="s">
        <v>78</v>
      </c>
    </row>
    <row r="7" spans="1:2" ht="19.5" customHeight="1">
      <c r="A7" s="12">
        <v>4</v>
      </c>
      <c r="B7" s="11" t="s">
        <v>79</v>
      </c>
    </row>
    <row r="8" spans="1:2" ht="19.5" customHeight="1">
      <c r="A8" s="12">
        <v>5</v>
      </c>
      <c r="B8" s="11" t="s">
        <v>77</v>
      </c>
    </row>
    <row r="9" spans="1:2" ht="19.5" customHeight="1">
      <c r="A9" s="13">
        <v>6</v>
      </c>
      <c r="B9" s="14" t="s">
        <v>11</v>
      </c>
    </row>
    <row r="11" spans="1:2" ht="21" customHeight="1"/>
  </sheetData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57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55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54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53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51"/>
  <sheetViews>
    <sheetView zoomScale="90" zoomScaleNormal="90" workbookViewId="0">
      <selection activeCell="T21" sqref="T21"/>
    </sheetView>
  </sheetViews>
  <sheetFormatPr defaultRowHeight="13.5"/>
  <cols>
    <col min="1" max="1" width="4.375" customWidth="1"/>
    <col min="2" max="2" width="26" customWidth="1"/>
    <col min="3" max="3" width="13.625" customWidth="1"/>
    <col min="4" max="18" width="9.875" customWidth="1"/>
    <col min="19" max="24" width="9.125" customWidth="1"/>
  </cols>
  <sheetData>
    <row r="1" spans="1:18" ht="21.75" thickBot="1">
      <c r="A1" s="46" t="s">
        <v>52</v>
      </c>
      <c r="D1" s="24"/>
      <c r="E1" s="24"/>
      <c r="Q1" s="218">
        <v>43435</v>
      </c>
      <c r="R1" s="219"/>
    </row>
    <row r="2" spans="1:18" ht="13.5" customHeight="1" thickBot="1"/>
    <row r="3" spans="1:18" ht="15" customHeight="1">
      <c r="A3" s="222" t="s">
        <v>14</v>
      </c>
      <c r="B3" s="224" t="s">
        <v>73</v>
      </c>
      <c r="C3" s="226" t="s">
        <v>50</v>
      </c>
      <c r="D3" s="144" t="s">
        <v>47</v>
      </c>
      <c r="E3" s="35"/>
      <c r="F3" s="25"/>
      <c r="G3" s="25"/>
      <c r="H3" s="25"/>
      <c r="I3" s="25"/>
      <c r="J3" s="25"/>
      <c r="K3" s="144" t="s">
        <v>48</v>
      </c>
      <c r="L3" s="35"/>
      <c r="M3" s="25"/>
      <c r="N3" s="25"/>
      <c r="O3" s="25"/>
      <c r="P3" s="25"/>
      <c r="Q3" s="26"/>
    </row>
    <row r="4" spans="1:18" ht="15" customHeight="1">
      <c r="A4" s="223"/>
      <c r="B4" s="225"/>
      <c r="C4" s="227"/>
      <c r="D4" s="27"/>
      <c r="E4" s="28" t="str">
        <f>行き先マスタ!$B$4</f>
        <v>現場A</v>
      </c>
      <c r="F4" s="28" t="str">
        <f>行き先マスタ!$B$5</f>
        <v>現場B</v>
      </c>
      <c r="G4" s="28" t="str">
        <f>行き先マスタ!$B$6</f>
        <v>工場C</v>
      </c>
      <c r="H4" s="28" t="str">
        <f>行き先マスタ!$B$7</f>
        <v>工場D</v>
      </c>
      <c r="I4" s="28" t="str">
        <f>行き先マスタ!$B$8</f>
        <v>回送</v>
      </c>
      <c r="J4" s="135" t="str">
        <f>行き先マスタ!$B$9</f>
        <v>その他</v>
      </c>
      <c r="K4" s="27"/>
      <c r="L4" s="28" t="str">
        <f>行き先マスタ!$B$4</f>
        <v>現場A</v>
      </c>
      <c r="M4" s="28" t="str">
        <f>行き先マスタ!$B$5</f>
        <v>現場B</v>
      </c>
      <c r="N4" s="28" t="str">
        <f>行き先マスタ!$B$6</f>
        <v>工場C</v>
      </c>
      <c r="O4" s="28" t="str">
        <f>行き先マスタ!$B$7</f>
        <v>工場D</v>
      </c>
      <c r="P4" s="28" t="str">
        <f>行き先マスタ!$B$8</f>
        <v>回送</v>
      </c>
      <c r="Q4" s="29" t="str">
        <f>行き先マスタ!$B$9</f>
        <v>その他</v>
      </c>
    </row>
    <row r="5" spans="1:18" ht="21" customHeight="1">
      <c r="A5" s="167">
        <v>1</v>
      </c>
      <c r="B5" s="200" t="str">
        <f>①!G$1</f>
        <v>100あ1111</v>
      </c>
      <c r="C5" s="168" t="str">
        <f>①!L$1</f>
        <v>○○</v>
      </c>
      <c r="D5" s="169">
        <f>①!$C$47</f>
        <v>730040</v>
      </c>
      <c r="E5" s="170">
        <f>①!$D$47</f>
        <v>282300</v>
      </c>
      <c r="F5" s="170">
        <f>①!$E$47</f>
        <v>296600</v>
      </c>
      <c r="G5" s="170">
        <f>①!$F$47</f>
        <v>80140</v>
      </c>
      <c r="H5" s="170">
        <f>①!$G$47</f>
        <v>71000</v>
      </c>
      <c r="I5" s="170">
        <f>①!$H$47</f>
        <v>0</v>
      </c>
      <c r="J5" s="171">
        <f>①!$I$47</f>
        <v>0</v>
      </c>
      <c r="K5" s="169">
        <f>①!C$48</f>
        <v>210285.5</v>
      </c>
      <c r="L5" s="170">
        <f>①!$D$48</f>
        <v>76076.5</v>
      </c>
      <c r="M5" s="170">
        <f>①!$E$48</f>
        <v>103162.5</v>
      </c>
      <c r="N5" s="170">
        <f>①!F$48</f>
        <v>28366.5</v>
      </c>
      <c r="O5" s="170">
        <f>①!G$48</f>
        <v>28680</v>
      </c>
      <c r="P5" s="170">
        <f>①!H$48</f>
        <v>-26000</v>
      </c>
      <c r="Q5" s="172">
        <f>①!I$48</f>
        <v>0</v>
      </c>
    </row>
    <row r="6" spans="1:18" ht="21" customHeight="1">
      <c r="A6" s="173">
        <v>2</v>
      </c>
      <c r="B6" s="201" t="str">
        <f>②!G$1</f>
        <v>100い2222</v>
      </c>
      <c r="C6" s="174" t="str">
        <f>②!L$1</f>
        <v>△△</v>
      </c>
      <c r="D6" s="175">
        <f>②!C$47</f>
        <v>783350</v>
      </c>
      <c r="E6" s="181">
        <f>②!D$47</f>
        <v>336900</v>
      </c>
      <c r="F6" s="181">
        <f>②!E$47</f>
        <v>142200</v>
      </c>
      <c r="G6" s="181">
        <f>②!F$47</f>
        <v>32400</v>
      </c>
      <c r="H6" s="181">
        <f>②!G$47</f>
        <v>271850</v>
      </c>
      <c r="I6" s="181">
        <f>②!H$47</f>
        <v>0</v>
      </c>
      <c r="J6" s="182">
        <f>②!I$47</f>
        <v>0</v>
      </c>
      <c r="K6" s="175">
        <f>②!C$48</f>
        <v>246172.5</v>
      </c>
      <c r="L6" s="181">
        <f>②!D$48</f>
        <v>120380</v>
      </c>
      <c r="M6" s="181">
        <f>②!E$48</f>
        <v>58267.5</v>
      </c>
      <c r="N6" s="181">
        <f>②!F$48</f>
        <v>9172.5</v>
      </c>
      <c r="O6" s="181">
        <f>②!G$48</f>
        <v>116652.5</v>
      </c>
      <c r="P6" s="181">
        <f>②!H$48</f>
        <v>-58300</v>
      </c>
      <c r="Q6" s="182">
        <f>②!I$48</f>
        <v>0</v>
      </c>
    </row>
    <row r="7" spans="1:18" ht="21" customHeight="1">
      <c r="A7" s="173">
        <v>3</v>
      </c>
      <c r="B7" s="201">
        <f>③!G$1</f>
        <v>0</v>
      </c>
      <c r="C7" s="174">
        <f>③!L$1</f>
        <v>0</v>
      </c>
      <c r="D7" s="175">
        <f>③!C$47</f>
        <v>0</v>
      </c>
      <c r="E7" s="181">
        <f>③!D$47</f>
        <v>0</v>
      </c>
      <c r="F7" s="181">
        <f>③!E$47</f>
        <v>0</v>
      </c>
      <c r="G7" s="181">
        <f>③!F$47</f>
        <v>0</v>
      </c>
      <c r="H7" s="181">
        <f>③!G$47</f>
        <v>0</v>
      </c>
      <c r="I7" s="181">
        <f>③!H$47</f>
        <v>0</v>
      </c>
      <c r="J7" s="182">
        <f>③!I$47</f>
        <v>0</v>
      </c>
      <c r="K7" s="175">
        <f>③!C$48</f>
        <v>0</v>
      </c>
      <c r="L7" s="181">
        <f>③!D$48</f>
        <v>0</v>
      </c>
      <c r="M7" s="181">
        <f>③!E$48</f>
        <v>0</v>
      </c>
      <c r="N7" s="181">
        <f>③!F$48</f>
        <v>0</v>
      </c>
      <c r="O7" s="181">
        <f>③!G$48</f>
        <v>0</v>
      </c>
      <c r="P7" s="181">
        <f>③!H$48</f>
        <v>0</v>
      </c>
      <c r="Q7" s="182">
        <f>③!I$48</f>
        <v>0</v>
      </c>
    </row>
    <row r="8" spans="1:18" ht="21" customHeight="1">
      <c r="A8" s="173">
        <v>4</v>
      </c>
      <c r="B8" s="201">
        <f>④!G$1</f>
        <v>0</v>
      </c>
      <c r="C8" s="174">
        <f>④!L$1</f>
        <v>0</v>
      </c>
      <c r="D8" s="175">
        <f>④!C$47</f>
        <v>0</v>
      </c>
      <c r="E8" s="181">
        <f>④!D$47</f>
        <v>0</v>
      </c>
      <c r="F8" s="181">
        <f>④!E$47</f>
        <v>0</v>
      </c>
      <c r="G8" s="181">
        <f>④!F$47</f>
        <v>0</v>
      </c>
      <c r="H8" s="181">
        <f>④!G$47</f>
        <v>0</v>
      </c>
      <c r="I8" s="181">
        <f>④!H$47</f>
        <v>0</v>
      </c>
      <c r="J8" s="182">
        <f>④!I$47</f>
        <v>0</v>
      </c>
      <c r="K8" s="175">
        <f>④!C$48</f>
        <v>0</v>
      </c>
      <c r="L8" s="181">
        <f>④!D$48</f>
        <v>0</v>
      </c>
      <c r="M8" s="181">
        <f>④!E$48</f>
        <v>0</v>
      </c>
      <c r="N8" s="181">
        <f>④!F$48</f>
        <v>0</v>
      </c>
      <c r="O8" s="181">
        <f>④!G$48</f>
        <v>0</v>
      </c>
      <c r="P8" s="181">
        <f>④!H$48</f>
        <v>0</v>
      </c>
      <c r="Q8" s="182">
        <f>④!I$48</f>
        <v>0</v>
      </c>
    </row>
    <row r="9" spans="1:18" ht="21" customHeight="1">
      <c r="A9" s="173">
        <v>5</v>
      </c>
      <c r="B9" s="201">
        <f>⑤!G$1</f>
        <v>0</v>
      </c>
      <c r="C9" s="174">
        <f>⑤!L$1</f>
        <v>0</v>
      </c>
      <c r="D9" s="175">
        <f>⑤!C$47</f>
        <v>0</v>
      </c>
      <c r="E9" s="181">
        <f>⑤!D$47</f>
        <v>0</v>
      </c>
      <c r="F9" s="181">
        <f>⑤!E$47</f>
        <v>0</v>
      </c>
      <c r="G9" s="181">
        <f>⑤!F$47</f>
        <v>0</v>
      </c>
      <c r="H9" s="181">
        <f>⑤!G$47</f>
        <v>0</v>
      </c>
      <c r="I9" s="181">
        <f>⑤!H$47</f>
        <v>0</v>
      </c>
      <c r="J9" s="182">
        <f>⑤!I$47</f>
        <v>0</v>
      </c>
      <c r="K9" s="175">
        <f>⑤!C$48</f>
        <v>0</v>
      </c>
      <c r="L9" s="181">
        <f>⑤!D$48</f>
        <v>0</v>
      </c>
      <c r="M9" s="181">
        <f>⑤!E$48</f>
        <v>0</v>
      </c>
      <c r="N9" s="181">
        <f>⑤!F$48</f>
        <v>0</v>
      </c>
      <c r="O9" s="181">
        <f>⑤!G$48</f>
        <v>0</v>
      </c>
      <c r="P9" s="181">
        <f>⑤!H$48</f>
        <v>0</v>
      </c>
      <c r="Q9" s="182">
        <f>⑤!I$48</f>
        <v>0</v>
      </c>
    </row>
    <row r="10" spans="1:18" ht="21" customHeight="1">
      <c r="A10" s="173">
        <v>6</v>
      </c>
      <c r="B10" s="201">
        <f>⑥!G$1</f>
        <v>0</v>
      </c>
      <c r="C10" s="174">
        <f>⑥!L$1</f>
        <v>0</v>
      </c>
      <c r="D10" s="175">
        <f>⑥!C$47</f>
        <v>0</v>
      </c>
      <c r="E10" s="181">
        <f>⑥!D$47</f>
        <v>0</v>
      </c>
      <c r="F10" s="181">
        <f>⑥!E$47</f>
        <v>0</v>
      </c>
      <c r="G10" s="181">
        <f>⑥!F$47</f>
        <v>0</v>
      </c>
      <c r="H10" s="181">
        <f>⑥!G$47</f>
        <v>0</v>
      </c>
      <c r="I10" s="181">
        <f>⑥!H$47</f>
        <v>0</v>
      </c>
      <c r="J10" s="182">
        <f>⑥!I$47</f>
        <v>0</v>
      </c>
      <c r="K10" s="175">
        <f>⑥!C$48</f>
        <v>0</v>
      </c>
      <c r="L10" s="181">
        <f>⑥!D$48</f>
        <v>0</v>
      </c>
      <c r="M10" s="181">
        <f>⑥!E$48</f>
        <v>0</v>
      </c>
      <c r="N10" s="181">
        <f>⑥!F$48</f>
        <v>0</v>
      </c>
      <c r="O10" s="181">
        <f>⑥!G$48</f>
        <v>0</v>
      </c>
      <c r="P10" s="181">
        <f>⑥!H$48</f>
        <v>0</v>
      </c>
      <c r="Q10" s="182">
        <f>⑥!I$48</f>
        <v>0</v>
      </c>
    </row>
    <row r="11" spans="1:18" ht="21" customHeight="1">
      <c r="A11" s="173">
        <v>7</v>
      </c>
      <c r="B11" s="201">
        <f>⑦!G$1</f>
        <v>0</v>
      </c>
      <c r="C11" s="174">
        <f>⑦!L$1</f>
        <v>0</v>
      </c>
      <c r="D11" s="175">
        <f>⑦!C$47</f>
        <v>0</v>
      </c>
      <c r="E11" s="181">
        <f>⑦!D$47</f>
        <v>0</v>
      </c>
      <c r="F11" s="181">
        <f>⑦!E$47</f>
        <v>0</v>
      </c>
      <c r="G11" s="181">
        <f>⑦!F$47</f>
        <v>0</v>
      </c>
      <c r="H11" s="181">
        <f>⑦!G$47</f>
        <v>0</v>
      </c>
      <c r="I11" s="181">
        <f>⑦!H$47</f>
        <v>0</v>
      </c>
      <c r="J11" s="182">
        <f>⑦!I$47</f>
        <v>0</v>
      </c>
      <c r="K11" s="175">
        <f>⑦!C$48</f>
        <v>0</v>
      </c>
      <c r="L11" s="181">
        <f>⑦!D$48</f>
        <v>0</v>
      </c>
      <c r="M11" s="181">
        <f>⑦!E$48</f>
        <v>0</v>
      </c>
      <c r="N11" s="181">
        <f>⑦!F$48</f>
        <v>0</v>
      </c>
      <c r="O11" s="181">
        <f>⑦!G$48</f>
        <v>0</v>
      </c>
      <c r="P11" s="181">
        <f>⑦!H$48</f>
        <v>0</v>
      </c>
      <c r="Q11" s="182">
        <f>⑦!I$48</f>
        <v>0</v>
      </c>
    </row>
    <row r="12" spans="1:18" ht="21" customHeight="1">
      <c r="A12" s="173">
        <v>8</v>
      </c>
      <c r="B12" s="201">
        <f>⑧!G$1</f>
        <v>0</v>
      </c>
      <c r="C12" s="174">
        <f>⑧!L$1</f>
        <v>0</v>
      </c>
      <c r="D12" s="175">
        <f>⑧!C$47</f>
        <v>0</v>
      </c>
      <c r="E12" s="181">
        <f>⑧!D$47</f>
        <v>0</v>
      </c>
      <c r="F12" s="181">
        <f>⑧!E$47</f>
        <v>0</v>
      </c>
      <c r="G12" s="181">
        <f>⑧!F$47</f>
        <v>0</v>
      </c>
      <c r="H12" s="181">
        <f>⑧!G$47</f>
        <v>0</v>
      </c>
      <c r="I12" s="181">
        <f>⑧!H$47</f>
        <v>0</v>
      </c>
      <c r="J12" s="182">
        <f>⑧!I$47</f>
        <v>0</v>
      </c>
      <c r="K12" s="175">
        <f>⑧!C$48</f>
        <v>0</v>
      </c>
      <c r="L12" s="181">
        <f>⑧!D$48</f>
        <v>0</v>
      </c>
      <c r="M12" s="181">
        <f>⑧!E$48</f>
        <v>0</v>
      </c>
      <c r="N12" s="181">
        <f>⑧!F$48</f>
        <v>0</v>
      </c>
      <c r="O12" s="181">
        <f>⑧!G$48</f>
        <v>0</v>
      </c>
      <c r="P12" s="181">
        <f>⑧!H$48</f>
        <v>0</v>
      </c>
      <c r="Q12" s="182">
        <f>⑧!I$48</f>
        <v>0</v>
      </c>
    </row>
    <row r="13" spans="1:18" ht="21" customHeight="1">
      <c r="A13" s="173">
        <v>9</v>
      </c>
      <c r="B13" s="201">
        <f>⑨!G$1</f>
        <v>0</v>
      </c>
      <c r="C13" s="174">
        <f>⑨!L$1</f>
        <v>0</v>
      </c>
      <c r="D13" s="175">
        <f>⑨!C$47</f>
        <v>0</v>
      </c>
      <c r="E13" s="181">
        <f>⑨!D$47</f>
        <v>0</v>
      </c>
      <c r="F13" s="181">
        <f>⑨!E$47</f>
        <v>0</v>
      </c>
      <c r="G13" s="181">
        <f>⑨!F$47</f>
        <v>0</v>
      </c>
      <c r="H13" s="181">
        <f>⑨!G$47</f>
        <v>0</v>
      </c>
      <c r="I13" s="181">
        <f>⑨!H$47</f>
        <v>0</v>
      </c>
      <c r="J13" s="182">
        <f>⑨!I$47</f>
        <v>0</v>
      </c>
      <c r="K13" s="175">
        <f>⑨!C$48</f>
        <v>0</v>
      </c>
      <c r="L13" s="181">
        <f>⑨!D$48</f>
        <v>0</v>
      </c>
      <c r="M13" s="181">
        <f>⑨!E$48</f>
        <v>0</v>
      </c>
      <c r="N13" s="181">
        <f>⑨!F$48</f>
        <v>0</v>
      </c>
      <c r="O13" s="181">
        <f>⑨!G$48</f>
        <v>0</v>
      </c>
      <c r="P13" s="181">
        <f>⑨!H$48</f>
        <v>0</v>
      </c>
      <c r="Q13" s="182">
        <f>⑨!I$48</f>
        <v>0</v>
      </c>
    </row>
    <row r="14" spans="1:18" ht="21" customHeight="1">
      <c r="A14" s="173">
        <v>10</v>
      </c>
      <c r="B14" s="201">
        <f>⑩!G$1</f>
        <v>0</v>
      </c>
      <c r="C14" s="174">
        <f>⑩!L$1</f>
        <v>0</v>
      </c>
      <c r="D14" s="175">
        <f>⑩!C$47</f>
        <v>0</v>
      </c>
      <c r="E14" s="181">
        <f>⑩!D$47</f>
        <v>0</v>
      </c>
      <c r="F14" s="181">
        <f>⑩!E$47</f>
        <v>0</v>
      </c>
      <c r="G14" s="181">
        <f>⑩!F$47</f>
        <v>0</v>
      </c>
      <c r="H14" s="181">
        <f>⑩!G$47</f>
        <v>0</v>
      </c>
      <c r="I14" s="181">
        <f>⑩!H$47</f>
        <v>0</v>
      </c>
      <c r="J14" s="182">
        <f>⑩!I$47</f>
        <v>0</v>
      </c>
      <c r="K14" s="175">
        <f>⑩!C$48</f>
        <v>0</v>
      </c>
      <c r="L14" s="181">
        <f>⑩!D$48</f>
        <v>0</v>
      </c>
      <c r="M14" s="181">
        <f>⑩!E$48</f>
        <v>0</v>
      </c>
      <c r="N14" s="181">
        <f>⑩!F$48</f>
        <v>0</v>
      </c>
      <c r="O14" s="181">
        <f>⑩!G$48</f>
        <v>0</v>
      </c>
      <c r="P14" s="181">
        <f>⑩!H$48</f>
        <v>0</v>
      </c>
      <c r="Q14" s="182">
        <f>⑩!I$48</f>
        <v>0</v>
      </c>
    </row>
    <row r="15" spans="1:18" ht="21" customHeight="1">
      <c r="A15" s="173">
        <v>11</v>
      </c>
      <c r="B15" s="201">
        <f>⑪!G$1</f>
        <v>0</v>
      </c>
      <c r="C15" s="174">
        <f>⑪!L$1</f>
        <v>0</v>
      </c>
      <c r="D15" s="175">
        <f>⑪!C$47</f>
        <v>0</v>
      </c>
      <c r="E15" s="181">
        <f>⑪!D$47</f>
        <v>0</v>
      </c>
      <c r="F15" s="181">
        <f>⑪!E$47</f>
        <v>0</v>
      </c>
      <c r="G15" s="181">
        <f>⑪!F$47</f>
        <v>0</v>
      </c>
      <c r="H15" s="181">
        <f>⑪!G$47</f>
        <v>0</v>
      </c>
      <c r="I15" s="181">
        <f>⑪!H$47</f>
        <v>0</v>
      </c>
      <c r="J15" s="182">
        <f>⑪!I$47</f>
        <v>0</v>
      </c>
      <c r="K15" s="175">
        <f>⑪!C$48</f>
        <v>0</v>
      </c>
      <c r="L15" s="181">
        <f>⑪!D$48</f>
        <v>0</v>
      </c>
      <c r="M15" s="181">
        <f>⑪!E$48</f>
        <v>0</v>
      </c>
      <c r="N15" s="181">
        <f>⑪!F$48</f>
        <v>0</v>
      </c>
      <c r="O15" s="181">
        <f>⑪!G$48</f>
        <v>0</v>
      </c>
      <c r="P15" s="181">
        <f>⑪!H$48</f>
        <v>0</v>
      </c>
      <c r="Q15" s="182">
        <f>⑪!I$48</f>
        <v>0</v>
      </c>
    </row>
    <row r="16" spans="1:18" ht="21" customHeight="1">
      <c r="A16" s="173">
        <v>12</v>
      </c>
      <c r="B16" s="201">
        <f>⑫!G$1</f>
        <v>0</v>
      </c>
      <c r="C16" s="174">
        <f>⑫!L$1</f>
        <v>0</v>
      </c>
      <c r="D16" s="175">
        <f>⑫!C$47</f>
        <v>0</v>
      </c>
      <c r="E16" s="181">
        <f>⑫!D$47</f>
        <v>0</v>
      </c>
      <c r="F16" s="181">
        <f>⑫!E$47</f>
        <v>0</v>
      </c>
      <c r="G16" s="181">
        <f>⑫!F$47</f>
        <v>0</v>
      </c>
      <c r="H16" s="181">
        <f>⑫!G$47</f>
        <v>0</v>
      </c>
      <c r="I16" s="181">
        <f>⑫!H$47</f>
        <v>0</v>
      </c>
      <c r="J16" s="182">
        <f>⑫!I$47</f>
        <v>0</v>
      </c>
      <c r="K16" s="175">
        <f>⑫!C$48</f>
        <v>0</v>
      </c>
      <c r="L16" s="181">
        <f>⑫!D$48</f>
        <v>0</v>
      </c>
      <c r="M16" s="181">
        <f>⑫!E$48</f>
        <v>0</v>
      </c>
      <c r="N16" s="181">
        <f>⑫!F$48</f>
        <v>0</v>
      </c>
      <c r="O16" s="181">
        <f>⑫!G$48</f>
        <v>0</v>
      </c>
      <c r="P16" s="181">
        <f>⑫!H$48</f>
        <v>0</v>
      </c>
      <c r="Q16" s="182">
        <f>⑫!I$48</f>
        <v>0</v>
      </c>
    </row>
    <row r="17" spans="1:18" ht="21" customHeight="1">
      <c r="A17" s="173">
        <v>13</v>
      </c>
      <c r="B17" s="201">
        <f>⑬!G$1</f>
        <v>0</v>
      </c>
      <c r="C17" s="174">
        <f>⑬!L$1</f>
        <v>0</v>
      </c>
      <c r="D17" s="175">
        <f>⑬!C$47</f>
        <v>0</v>
      </c>
      <c r="E17" s="181">
        <f>⑬!D$47</f>
        <v>0</v>
      </c>
      <c r="F17" s="181">
        <f>⑬!E$47</f>
        <v>0</v>
      </c>
      <c r="G17" s="181">
        <f>⑬!F$47</f>
        <v>0</v>
      </c>
      <c r="H17" s="181">
        <f>⑬!G$47</f>
        <v>0</v>
      </c>
      <c r="I17" s="181">
        <f>⑬!H$47</f>
        <v>0</v>
      </c>
      <c r="J17" s="182">
        <f>⑬!I$47</f>
        <v>0</v>
      </c>
      <c r="K17" s="175">
        <f>⑬!C$48</f>
        <v>0</v>
      </c>
      <c r="L17" s="181">
        <f>⑬!D$48</f>
        <v>0</v>
      </c>
      <c r="M17" s="181">
        <f>⑬!E$48</f>
        <v>0</v>
      </c>
      <c r="N17" s="181">
        <f>⑬!F$48</f>
        <v>0</v>
      </c>
      <c r="O17" s="181">
        <f>⑬!G$48</f>
        <v>0</v>
      </c>
      <c r="P17" s="181">
        <f>⑬!H$48</f>
        <v>0</v>
      </c>
      <c r="Q17" s="182">
        <f>⑬!I$48</f>
        <v>0</v>
      </c>
    </row>
    <row r="18" spans="1:18" ht="21" customHeight="1">
      <c r="A18" s="173">
        <v>14</v>
      </c>
      <c r="B18" s="201">
        <f>⑭!G$1</f>
        <v>0</v>
      </c>
      <c r="C18" s="174">
        <f>⑭!L$1</f>
        <v>0</v>
      </c>
      <c r="D18" s="175">
        <f>⑭!C$47</f>
        <v>0</v>
      </c>
      <c r="E18" s="181">
        <f>⑭!D$47</f>
        <v>0</v>
      </c>
      <c r="F18" s="181">
        <f>⑭!E$47</f>
        <v>0</v>
      </c>
      <c r="G18" s="181">
        <f>⑭!F$47</f>
        <v>0</v>
      </c>
      <c r="H18" s="181">
        <f>⑭!G$47</f>
        <v>0</v>
      </c>
      <c r="I18" s="181">
        <f>⑭!H$47</f>
        <v>0</v>
      </c>
      <c r="J18" s="182">
        <f>⑭!I$47</f>
        <v>0</v>
      </c>
      <c r="K18" s="175">
        <f>⑭!C$48</f>
        <v>0</v>
      </c>
      <c r="L18" s="181">
        <f>⑭!D$48</f>
        <v>0</v>
      </c>
      <c r="M18" s="181">
        <f>⑭!E$48</f>
        <v>0</v>
      </c>
      <c r="N18" s="181">
        <f>⑭!F$48</f>
        <v>0</v>
      </c>
      <c r="O18" s="181">
        <f>⑭!G$48</f>
        <v>0</v>
      </c>
      <c r="P18" s="181">
        <f>⑭!H$48</f>
        <v>0</v>
      </c>
      <c r="Q18" s="182">
        <f>⑭!I$48</f>
        <v>0</v>
      </c>
    </row>
    <row r="19" spans="1:18" ht="21" customHeight="1">
      <c r="A19" s="173">
        <v>15</v>
      </c>
      <c r="B19" s="201">
        <f>⑮!G$1</f>
        <v>0</v>
      </c>
      <c r="C19" s="174">
        <f>⑮!L$1</f>
        <v>0</v>
      </c>
      <c r="D19" s="175">
        <f>⑮!C$47</f>
        <v>0</v>
      </c>
      <c r="E19" s="181">
        <f>⑮!D$47</f>
        <v>0</v>
      </c>
      <c r="F19" s="181">
        <f>⑮!E$47</f>
        <v>0</v>
      </c>
      <c r="G19" s="181">
        <f>⑮!F$47</f>
        <v>0</v>
      </c>
      <c r="H19" s="181">
        <f>⑮!G$47</f>
        <v>0</v>
      </c>
      <c r="I19" s="181">
        <f>⑮!H$47</f>
        <v>0</v>
      </c>
      <c r="J19" s="182">
        <f>⑮!I$47</f>
        <v>0</v>
      </c>
      <c r="K19" s="175">
        <f>⑮!C$48</f>
        <v>0</v>
      </c>
      <c r="L19" s="181">
        <f>⑮!D$48</f>
        <v>0</v>
      </c>
      <c r="M19" s="181">
        <f>⑮!E$48</f>
        <v>0</v>
      </c>
      <c r="N19" s="181">
        <f>⑮!F$48</f>
        <v>0</v>
      </c>
      <c r="O19" s="181">
        <f>⑮!G$48</f>
        <v>0</v>
      </c>
      <c r="P19" s="181">
        <f>⑮!H$48</f>
        <v>0</v>
      </c>
      <c r="Q19" s="182">
        <f>⑮!I$48</f>
        <v>0</v>
      </c>
    </row>
    <row r="20" spans="1:18" ht="21" customHeight="1">
      <c r="A20" s="173">
        <v>16</v>
      </c>
      <c r="B20" s="201">
        <f>⑯!G$1</f>
        <v>0</v>
      </c>
      <c r="C20" s="174">
        <f>⑯!L$1</f>
        <v>0</v>
      </c>
      <c r="D20" s="175">
        <f>⑯!C$47</f>
        <v>0</v>
      </c>
      <c r="E20" s="181">
        <f>⑯!D$47</f>
        <v>0</v>
      </c>
      <c r="F20" s="181">
        <f>⑯!E$47</f>
        <v>0</v>
      </c>
      <c r="G20" s="181">
        <f>⑯!F$47</f>
        <v>0</v>
      </c>
      <c r="H20" s="181">
        <f>⑯!G$47</f>
        <v>0</v>
      </c>
      <c r="I20" s="181">
        <f>⑯!H$47</f>
        <v>0</v>
      </c>
      <c r="J20" s="182">
        <f>⑯!I$47</f>
        <v>0</v>
      </c>
      <c r="K20" s="175">
        <f>⑯!C$48</f>
        <v>0</v>
      </c>
      <c r="L20" s="181">
        <f>⑯!D$48</f>
        <v>0</v>
      </c>
      <c r="M20" s="181">
        <f>⑯!E$48</f>
        <v>0</v>
      </c>
      <c r="N20" s="181">
        <f>⑯!F$48</f>
        <v>0</v>
      </c>
      <c r="O20" s="181">
        <f>⑯!G$48</f>
        <v>0</v>
      </c>
      <c r="P20" s="181">
        <f>⑯!H$48</f>
        <v>0</v>
      </c>
      <c r="Q20" s="182">
        <f>⑯!I$48</f>
        <v>0</v>
      </c>
    </row>
    <row r="21" spans="1:18" ht="21" customHeight="1">
      <c r="A21" s="173">
        <v>17</v>
      </c>
      <c r="B21" s="201">
        <f>⑰!G$1</f>
        <v>0</v>
      </c>
      <c r="C21" s="174">
        <f>⑰!L$1</f>
        <v>0</v>
      </c>
      <c r="D21" s="175">
        <f>⑰!C$47</f>
        <v>0</v>
      </c>
      <c r="E21" s="181">
        <f>⑰!D$47</f>
        <v>0</v>
      </c>
      <c r="F21" s="181">
        <f>⑰!E$47</f>
        <v>0</v>
      </c>
      <c r="G21" s="181">
        <f>⑰!F$47</f>
        <v>0</v>
      </c>
      <c r="H21" s="181">
        <f>⑰!G$47</f>
        <v>0</v>
      </c>
      <c r="I21" s="181">
        <f>⑰!H$47</f>
        <v>0</v>
      </c>
      <c r="J21" s="182">
        <f>⑰!I$47</f>
        <v>0</v>
      </c>
      <c r="K21" s="175">
        <f>⑰!C$48</f>
        <v>0</v>
      </c>
      <c r="L21" s="181">
        <f>⑰!D$48</f>
        <v>0</v>
      </c>
      <c r="M21" s="181">
        <f>⑰!E$48</f>
        <v>0</v>
      </c>
      <c r="N21" s="181">
        <f>⑰!F$48</f>
        <v>0</v>
      </c>
      <c r="O21" s="181">
        <f>⑰!G$48</f>
        <v>0</v>
      </c>
      <c r="P21" s="181">
        <f>⑰!H$48</f>
        <v>0</v>
      </c>
      <c r="Q21" s="182">
        <f>⑰!I$48</f>
        <v>0</v>
      </c>
    </row>
    <row r="22" spans="1:18" ht="21" customHeight="1">
      <c r="A22" s="173">
        <v>18</v>
      </c>
      <c r="B22" s="201">
        <f>⑱!G$1</f>
        <v>0</v>
      </c>
      <c r="C22" s="174">
        <f>⑱!L$1</f>
        <v>0</v>
      </c>
      <c r="D22" s="175">
        <f>⑱!C$47</f>
        <v>0</v>
      </c>
      <c r="E22" s="181">
        <f>⑱!D$47</f>
        <v>0</v>
      </c>
      <c r="F22" s="181">
        <f>⑱!E$47</f>
        <v>0</v>
      </c>
      <c r="G22" s="181">
        <f>⑱!F$47</f>
        <v>0</v>
      </c>
      <c r="H22" s="181">
        <f>⑱!G$47</f>
        <v>0</v>
      </c>
      <c r="I22" s="181">
        <f>⑱!H$47</f>
        <v>0</v>
      </c>
      <c r="J22" s="182">
        <f>⑱!I$47</f>
        <v>0</v>
      </c>
      <c r="K22" s="175">
        <f>⑱!C$48</f>
        <v>0</v>
      </c>
      <c r="L22" s="181">
        <f>⑱!D$48</f>
        <v>0</v>
      </c>
      <c r="M22" s="181">
        <f>⑱!E$48</f>
        <v>0</v>
      </c>
      <c r="N22" s="181">
        <f>⑱!F$48</f>
        <v>0</v>
      </c>
      <c r="O22" s="181">
        <f>⑱!G$48</f>
        <v>0</v>
      </c>
      <c r="P22" s="181">
        <f>⑱!H$48</f>
        <v>0</v>
      </c>
      <c r="Q22" s="182">
        <f>⑱!I$48</f>
        <v>0</v>
      </c>
    </row>
    <row r="23" spans="1:18" ht="21" customHeight="1">
      <c r="A23" s="173">
        <v>19</v>
      </c>
      <c r="B23" s="201">
        <f>⑲!G$1</f>
        <v>0</v>
      </c>
      <c r="C23" s="174">
        <f>⑲!L$1</f>
        <v>0</v>
      </c>
      <c r="D23" s="175">
        <f>⑲!C$47</f>
        <v>0</v>
      </c>
      <c r="E23" s="181">
        <f>⑲!D$47</f>
        <v>0</v>
      </c>
      <c r="F23" s="181">
        <f>⑲!E$47</f>
        <v>0</v>
      </c>
      <c r="G23" s="181">
        <f>⑲!F$47</f>
        <v>0</v>
      </c>
      <c r="H23" s="181">
        <f>⑲!G$47</f>
        <v>0</v>
      </c>
      <c r="I23" s="181">
        <f>⑲!H$47</f>
        <v>0</v>
      </c>
      <c r="J23" s="182">
        <f>⑲!I$47</f>
        <v>0</v>
      </c>
      <c r="K23" s="175">
        <f>⑲!C$48</f>
        <v>0</v>
      </c>
      <c r="L23" s="181">
        <f>⑲!D$48</f>
        <v>0</v>
      </c>
      <c r="M23" s="181">
        <f>⑲!E$48</f>
        <v>0</v>
      </c>
      <c r="N23" s="181">
        <f>⑲!F$48</f>
        <v>0</v>
      </c>
      <c r="O23" s="181">
        <f>⑲!G$48</f>
        <v>0</v>
      </c>
      <c r="P23" s="181">
        <f>⑲!H$48</f>
        <v>0</v>
      </c>
      <c r="Q23" s="182">
        <f>⑲!I$48</f>
        <v>0</v>
      </c>
    </row>
    <row r="24" spans="1:18" ht="21" customHeight="1" thickBot="1">
      <c r="A24" s="177">
        <v>20</v>
      </c>
      <c r="B24" s="202">
        <f>⑳!G$1</f>
        <v>0</v>
      </c>
      <c r="C24" s="178">
        <f>⑳!L$1</f>
        <v>0</v>
      </c>
      <c r="D24" s="179">
        <f>⑳!C$47</f>
        <v>0</v>
      </c>
      <c r="E24" s="183">
        <f>⑳!D$47</f>
        <v>0</v>
      </c>
      <c r="F24" s="183">
        <f>⑳!E$47</f>
        <v>0</v>
      </c>
      <c r="G24" s="183">
        <f>⑳!F$47</f>
        <v>0</v>
      </c>
      <c r="H24" s="183">
        <f>⑳!G$47</f>
        <v>0</v>
      </c>
      <c r="I24" s="183">
        <f>⑳!H$47</f>
        <v>0</v>
      </c>
      <c r="J24" s="184">
        <f>⑳!I$47</f>
        <v>0</v>
      </c>
      <c r="K24" s="179">
        <f>⑳!C$48</f>
        <v>0</v>
      </c>
      <c r="L24" s="183">
        <f>⑳!D$48</f>
        <v>0</v>
      </c>
      <c r="M24" s="183">
        <f>⑳!E$48</f>
        <v>0</v>
      </c>
      <c r="N24" s="183">
        <f>⑳!F$48</f>
        <v>0</v>
      </c>
      <c r="O24" s="183">
        <f>⑳!G$48</f>
        <v>0</v>
      </c>
      <c r="P24" s="183">
        <f>⑳!H$48</f>
        <v>0</v>
      </c>
      <c r="Q24" s="184">
        <f>⑳!I$48</f>
        <v>0</v>
      </c>
    </row>
    <row r="25" spans="1:18" ht="22.5" customHeight="1" thickTop="1" thickBot="1">
      <c r="A25" s="93"/>
      <c r="B25" s="220" t="s">
        <v>17</v>
      </c>
      <c r="C25" s="221"/>
      <c r="D25" s="44">
        <f>SUM(D5:D24)</f>
        <v>1513390</v>
      </c>
      <c r="E25" s="45">
        <f t="shared" ref="E25:J25" si="0">SUM(E5:E24)</f>
        <v>619200</v>
      </c>
      <c r="F25" s="45">
        <f t="shared" si="0"/>
        <v>438800</v>
      </c>
      <c r="G25" s="45">
        <f t="shared" si="0"/>
        <v>112540</v>
      </c>
      <c r="H25" s="45">
        <f t="shared" si="0"/>
        <v>342850</v>
      </c>
      <c r="I25" s="45">
        <f t="shared" si="0"/>
        <v>0</v>
      </c>
      <c r="J25" s="86">
        <f t="shared" si="0"/>
        <v>0</v>
      </c>
      <c r="K25" s="44">
        <f>SUM(K5:K24)</f>
        <v>456458</v>
      </c>
      <c r="L25" s="45">
        <f t="shared" ref="L25:Q25" si="1">SUM(L5:L24)</f>
        <v>196456.5</v>
      </c>
      <c r="M25" s="45">
        <f t="shared" si="1"/>
        <v>161430</v>
      </c>
      <c r="N25" s="45">
        <f t="shared" si="1"/>
        <v>37539</v>
      </c>
      <c r="O25" s="45">
        <f t="shared" si="1"/>
        <v>145332.5</v>
      </c>
      <c r="P25" s="45">
        <f t="shared" si="1"/>
        <v>-84300</v>
      </c>
      <c r="Q25" s="87">
        <f t="shared" si="1"/>
        <v>0</v>
      </c>
    </row>
    <row r="26" spans="1:18" ht="22.5" customHeight="1" thickTop="1" thickBot="1">
      <c r="A26" s="133"/>
      <c r="B26" s="92"/>
      <c r="C26" s="134" t="s">
        <v>74</v>
      </c>
      <c r="D26" s="44">
        <f t="shared" ref="D26:J26" si="2">IFERROR(D25/D51,0)</f>
        <v>36033.095238095237</v>
      </c>
      <c r="E26" s="45">
        <f t="shared" si="2"/>
        <v>38700</v>
      </c>
      <c r="F26" s="45">
        <f t="shared" si="2"/>
        <v>39890.909090909088</v>
      </c>
      <c r="G26" s="45">
        <f t="shared" si="2"/>
        <v>37513.333333333336</v>
      </c>
      <c r="H26" s="45">
        <f t="shared" si="2"/>
        <v>42856.25</v>
      </c>
      <c r="I26" s="45">
        <f t="shared" si="2"/>
        <v>0</v>
      </c>
      <c r="J26" s="86">
        <f t="shared" si="2"/>
        <v>0</v>
      </c>
      <c r="K26" s="44">
        <f t="shared" ref="K26:Q26" si="3">IFERROR(K25/D51,0)</f>
        <v>10868.047619047618</v>
      </c>
      <c r="L26" s="45">
        <f t="shared" si="3"/>
        <v>12278.53125</v>
      </c>
      <c r="M26" s="45">
        <f t="shared" si="3"/>
        <v>14675.454545454546</v>
      </c>
      <c r="N26" s="45">
        <f t="shared" si="3"/>
        <v>12513</v>
      </c>
      <c r="O26" s="45">
        <f t="shared" si="3"/>
        <v>18166.5625</v>
      </c>
      <c r="P26" s="45">
        <f t="shared" si="3"/>
        <v>-21075</v>
      </c>
      <c r="Q26" s="87">
        <f t="shared" si="3"/>
        <v>0</v>
      </c>
    </row>
    <row r="27" spans="1:18" ht="17.25" customHeight="1"/>
    <row r="28" spans="1:18" ht="17.25" customHeight="1" thickBot="1"/>
    <row r="29" spans="1:18" ht="15" customHeight="1">
      <c r="A29" s="222" t="s">
        <v>14</v>
      </c>
      <c r="B29" s="224" t="s">
        <v>73</v>
      </c>
      <c r="C29" s="226" t="s">
        <v>50</v>
      </c>
      <c r="D29" s="144" t="s">
        <v>15</v>
      </c>
      <c r="E29" s="35"/>
      <c r="F29" s="25"/>
      <c r="G29" s="25"/>
      <c r="H29" s="25"/>
      <c r="I29" s="25"/>
      <c r="J29" s="26"/>
      <c r="K29" s="140" t="s">
        <v>49</v>
      </c>
      <c r="L29" s="97"/>
      <c r="M29" s="97"/>
      <c r="N29" s="97"/>
      <c r="O29" s="97"/>
      <c r="P29" s="97"/>
      <c r="Q29" s="137"/>
      <c r="R29" s="228" t="s">
        <v>22</v>
      </c>
    </row>
    <row r="30" spans="1:18" ht="15" customHeight="1">
      <c r="A30" s="223"/>
      <c r="B30" s="225"/>
      <c r="C30" s="227"/>
      <c r="D30" s="27"/>
      <c r="E30" s="28" t="str">
        <f>行き先マスタ!$B$4</f>
        <v>現場A</v>
      </c>
      <c r="F30" s="28" t="str">
        <f>行き先マスタ!$B$5</f>
        <v>現場B</v>
      </c>
      <c r="G30" s="28" t="str">
        <f>行き先マスタ!$B$6</f>
        <v>工場C</v>
      </c>
      <c r="H30" s="28" t="str">
        <f>行き先マスタ!$B$7</f>
        <v>工場D</v>
      </c>
      <c r="I30" s="28" t="str">
        <f>行き先マスタ!$B$8</f>
        <v>回送</v>
      </c>
      <c r="J30" s="29" t="str">
        <f>行き先マスタ!$B$9</f>
        <v>その他</v>
      </c>
      <c r="K30" s="139"/>
      <c r="L30" s="141" t="s">
        <v>21</v>
      </c>
      <c r="M30" s="88" t="s">
        <v>28</v>
      </c>
      <c r="N30" s="88" t="s">
        <v>4</v>
      </c>
      <c r="O30" s="88" t="s">
        <v>26</v>
      </c>
      <c r="P30" s="142" t="s">
        <v>27</v>
      </c>
      <c r="Q30" s="143" t="s">
        <v>16</v>
      </c>
      <c r="R30" s="229"/>
    </row>
    <row r="31" spans="1:18" ht="21" customHeight="1">
      <c r="A31" s="31">
        <v>1</v>
      </c>
      <c r="B31" s="200" t="str">
        <f>①!G$1</f>
        <v>100あ1111</v>
      </c>
      <c r="C31" s="168" t="str">
        <f>①!L$1</f>
        <v>○○</v>
      </c>
      <c r="D31" s="194">
        <f>①!C$46</f>
        <v>21</v>
      </c>
      <c r="E31" s="185">
        <f>①!$D$46</f>
        <v>8</v>
      </c>
      <c r="F31" s="185">
        <f>①!$E$46</f>
        <v>8</v>
      </c>
      <c r="G31" s="185">
        <f>①!$F$46</f>
        <v>2</v>
      </c>
      <c r="H31" s="185">
        <f>①!$G$46</f>
        <v>2</v>
      </c>
      <c r="I31" s="185">
        <f>①!$H$46</f>
        <v>1</v>
      </c>
      <c r="J31" s="186">
        <f>①!$I$46</f>
        <v>0</v>
      </c>
      <c r="K31" s="187">
        <f>①!$L$52</f>
        <v>704310</v>
      </c>
      <c r="L31" s="170">
        <f>①!F$52</f>
        <v>367290</v>
      </c>
      <c r="M31" s="170">
        <f>①!$G$52</f>
        <v>55000</v>
      </c>
      <c r="N31" s="170">
        <f>①!$H$52</f>
        <v>25000</v>
      </c>
      <c r="O31" s="170">
        <f>①!$I$52</f>
        <v>152020</v>
      </c>
      <c r="P31" s="171">
        <f>①!$J$52</f>
        <v>105000</v>
      </c>
      <c r="Q31" s="172">
        <f>①!$K$52</f>
        <v>0</v>
      </c>
      <c r="R31" s="197">
        <f>①!$M$52</f>
        <v>25730</v>
      </c>
    </row>
    <row r="32" spans="1:18" ht="21" customHeight="1">
      <c r="A32" s="32">
        <v>2</v>
      </c>
      <c r="B32" s="201" t="str">
        <f>②!G$1</f>
        <v>100い2222</v>
      </c>
      <c r="C32" s="174" t="str">
        <f>②!L$1</f>
        <v>△△</v>
      </c>
      <c r="D32" s="195">
        <f>②!C$46</f>
        <v>21</v>
      </c>
      <c r="E32" s="188">
        <f>②!D$46</f>
        <v>8</v>
      </c>
      <c r="F32" s="188">
        <f>②!E$46</f>
        <v>3</v>
      </c>
      <c r="G32" s="188">
        <f>②!F$46</f>
        <v>1</v>
      </c>
      <c r="H32" s="188">
        <f>②!G$46</f>
        <v>6</v>
      </c>
      <c r="I32" s="188">
        <f>②!H$46</f>
        <v>3</v>
      </c>
      <c r="J32" s="189">
        <f>②!I$46</f>
        <v>0</v>
      </c>
      <c r="K32" s="190">
        <f>②!$L$52</f>
        <v>756090</v>
      </c>
      <c r="L32" s="176">
        <f>②!F$52</f>
        <v>405000</v>
      </c>
      <c r="M32" s="176">
        <f>②!G$52</f>
        <v>60000</v>
      </c>
      <c r="N32" s="176">
        <f>②!H$52</f>
        <v>30000</v>
      </c>
      <c r="O32" s="176">
        <f>②!I$52</f>
        <v>156090</v>
      </c>
      <c r="P32" s="176">
        <f>②!J$52</f>
        <v>105000</v>
      </c>
      <c r="Q32" s="176">
        <f>②!K$52</f>
        <v>0</v>
      </c>
      <c r="R32" s="198">
        <f>②!$M$52</f>
        <v>27260</v>
      </c>
    </row>
    <row r="33" spans="1:18" ht="21" customHeight="1">
      <c r="A33" s="32">
        <v>3</v>
      </c>
      <c r="B33" s="201">
        <f>③!G$1</f>
        <v>0</v>
      </c>
      <c r="C33" s="174">
        <f>③!L$1</f>
        <v>0</v>
      </c>
      <c r="D33" s="195">
        <f>③!C$46</f>
        <v>0</v>
      </c>
      <c r="E33" s="188">
        <f>③!D$46</f>
        <v>0</v>
      </c>
      <c r="F33" s="188">
        <f>③!E$46</f>
        <v>0</v>
      </c>
      <c r="G33" s="188">
        <f>③!F$46</f>
        <v>0</v>
      </c>
      <c r="H33" s="188">
        <f>③!G$46</f>
        <v>0</v>
      </c>
      <c r="I33" s="188">
        <f>③!H$46</f>
        <v>0</v>
      </c>
      <c r="J33" s="189">
        <f>③!I$46</f>
        <v>0</v>
      </c>
      <c r="K33" s="190">
        <f>③!$L$52</f>
        <v>0</v>
      </c>
      <c r="L33" s="176">
        <f>③!F$52</f>
        <v>0</v>
      </c>
      <c r="M33" s="176">
        <f>③!G$52</f>
        <v>0</v>
      </c>
      <c r="N33" s="176">
        <f>③!H$52</f>
        <v>0</v>
      </c>
      <c r="O33" s="176">
        <f>③!I$52</f>
        <v>0</v>
      </c>
      <c r="P33" s="176">
        <f>③!J$52</f>
        <v>0</v>
      </c>
      <c r="Q33" s="176">
        <f>③!K$52</f>
        <v>0</v>
      </c>
      <c r="R33" s="198">
        <f>③!$M$52</f>
        <v>0</v>
      </c>
    </row>
    <row r="34" spans="1:18" ht="21" customHeight="1">
      <c r="A34" s="32">
        <v>4</v>
      </c>
      <c r="B34" s="201">
        <f>④!G$1</f>
        <v>0</v>
      </c>
      <c r="C34" s="174">
        <f>④!L$1</f>
        <v>0</v>
      </c>
      <c r="D34" s="195">
        <f>④!C$46</f>
        <v>0</v>
      </c>
      <c r="E34" s="188">
        <f>④!D$46</f>
        <v>0</v>
      </c>
      <c r="F34" s="188">
        <f>④!E$46</f>
        <v>0</v>
      </c>
      <c r="G34" s="188">
        <f>④!F$46</f>
        <v>0</v>
      </c>
      <c r="H34" s="188">
        <f>④!G$46</f>
        <v>0</v>
      </c>
      <c r="I34" s="188">
        <f>④!H$46</f>
        <v>0</v>
      </c>
      <c r="J34" s="189">
        <f>④!I$46</f>
        <v>0</v>
      </c>
      <c r="K34" s="190">
        <f>④!$L$52</f>
        <v>0</v>
      </c>
      <c r="L34" s="176">
        <f>④!F$52</f>
        <v>0</v>
      </c>
      <c r="M34" s="176">
        <f>④!G$52</f>
        <v>0</v>
      </c>
      <c r="N34" s="176">
        <f>④!H$52</f>
        <v>0</v>
      </c>
      <c r="O34" s="176">
        <f>④!I$52</f>
        <v>0</v>
      </c>
      <c r="P34" s="176">
        <f>④!J$52</f>
        <v>0</v>
      </c>
      <c r="Q34" s="176">
        <f>④!K$52</f>
        <v>0</v>
      </c>
      <c r="R34" s="198">
        <f>④!$M$52</f>
        <v>0</v>
      </c>
    </row>
    <row r="35" spans="1:18" ht="21" customHeight="1">
      <c r="A35" s="32">
        <v>5</v>
      </c>
      <c r="B35" s="201">
        <f>⑤!G$1</f>
        <v>0</v>
      </c>
      <c r="C35" s="174">
        <f>⑤!L$1</f>
        <v>0</v>
      </c>
      <c r="D35" s="195">
        <f>⑤!C$46</f>
        <v>0</v>
      </c>
      <c r="E35" s="188">
        <f>⑤!D$46</f>
        <v>0</v>
      </c>
      <c r="F35" s="188">
        <f>⑤!E$46</f>
        <v>0</v>
      </c>
      <c r="G35" s="188">
        <f>⑤!F$46</f>
        <v>0</v>
      </c>
      <c r="H35" s="188">
        <f>⑤!G$46</f>
        <v>0</v>
      </c>
      <c r="I35" s="188">
        <f>⑤!H$46</f>
        <v>0</v>
      </c>
      <c r="J35" s="189">
        <f>⑤!I$46</f>
        <v>0</v>
      </c>
      <c r="K35" s="190">
        <f>⑤!$L$52</f>
        <v>0</v>
      </c>
      <c r="L35" s="176">
        <f>⑤!F$52</f>
        <v>0</v>
      </c>
      <c r="M35" s="176">
        <f>⑤!G$52</f>
        <v>0</v>
      </c>
      <c r="N35" s="176">
        <f>⑤!H$52</f>
        <v>0</v>
      </c>
      <c r="O35" s="176">
        <f>⑤!I$52</f>
        <v>0</v>
      </c>
      <c r="P35" s="176">
        <f>⑤!J$52</f>
        <v>0</v>
      </c>
      <c r="Q35" s="176">
        <f>⑤!K$52</f>
        <v>0</v>
      </c>
      <c r="R35" s="198">
        <f>⑤!$M$52</f>
        <v>0</v>
      </c>
    </row>
    <row r="36" spans="1:18" ht="21" customHeight="1">
      <c r="A36" s="32">
        <v>6</v>
      </c>
      <c r="B36" s="201">
        <f>⑥!G$1</f>
        <v>0</v>
      </c>
      <c r="C36" s="174">
        <f>⑥!L$1</f>
        <v>0</v>
      </c>
      <c r="D36" s="195">
        <f>⑥!C$46</f>
        <v>0</v>
      </c>
      <c r="E36" s="188">
        <f>⑥!D$46</f>
        <v>0</v>
      </c>
      <c r="F36" s="188">
        <f>⑥!E$46</f>
        <v>0</v>
      </c>
      <c r="G36" s="188">
        <f>⑥!F$46</f>
        <v>0</v>
      </c>
      <c r="H36" s="188">
        <f>⑥!G$46</f>
        <v>0</v>
      </c>
      <c r="I36" s="188">
        <f>⑥!H$46</f>
        <v>0</v>
      </c>
      <c r="J36" s="189">
        <f>⑥!I$46</f>
        <v>0</v>
      </c>
      <c r="K36" s="190">
        <f>⑥!$L$52</f>
        <v>0</v>
      </c>
      <c r="L36" s="176">
        <f>⑥!F$52</f>
        <v>0</v>
      </c>
      <c r="M36" s="176">
        <f>⑥!G$52</f>
        <v>0</v>
      </c>
      <c r="N36" s="176">
        <f>⑥!H$52</f>
        <v>0</v>
      </c>
      <c r="O36" s="176">
        <f>⑥!I$52</f>
        <v>0</v>
      </c>
      <c r="P36" s="176">
        <f>⑥!J$52</f>
        <v>0</v>
      </c>
      <c r="Q36" s="176">
        <f>⑥!K$52</f>
        <v>0</v>
      </c>
      <c r="R36" s="198">
        <f>⑥!$M$52</f>
        <v>0</v>
      </c>
    </row>
    <row r="37" spans="1:18" ht="21" customHeight="1">
      <c r="A37" s="32">
        <v>7</v>
      </c>
      <c r="B37" s="201">
        <f>⑦!G$1</f>
        <v>0</v>
      </c>
      <c r="C37" s="174">
        <f>⑦!L$1</f>
        <v>0</v>
      </c>
      <c r="D37" s="195">
        <f>⑦!C$46</f>
        <v>0</v>
      </c>
      <c r="E37" s="188">
        <f>⑦!D$46</f>
        <v>0</v>
      </c>
      <c r="F37" s="188">
        <f>⑦!E$46</f>
        <v>0</v>
      </c>
      <c r="G37" s="188">
        <f>⑦!F$46</f>
        <v>0</v>
      </c>
      <c r="H37" s="188">
        <f>⑦!G$46</f>
        <v>0</v>
      </c>
      <c r="I37" s="188">
        <f>⑦!H$46</f>
        <v>0</v>
      </c>
      <c r="J37" s="189">
        <f>⑦!I$46</f>
        <v>0</v>
      </c>
      <c r="K37" s="190">
        <f>⑦!$L$52</f>
        <v>0</v>
      </c>
      <c r="L37" s="176">
        <f>⑦!F$52</f>
        <v>0</v>
      </c>
      <c r="M37" s="176">
        <f>⑦!G$52</f>
        <v>0</v>
      </c>
      <c r="N37" s="176">
        <f>⑦!H$52</f>
        <v>0</v>
      </c>
      <c r="O37" s="176">
        <f>⑦!I$52</f>
        <v>0</v>
      </c>
      <c r="P37" s="176">
        <f>⑦!J$52</f>
        <v>0</v>
      </c>
      <c r="Q37" s="176">
        <f>⑦!K$52</f>
        <v>0</v>
      </c>
      <c r="R37" s="198">
        <f>⑦!$M$52</f>
        <v>0</v>
      </c>
    </row>
    <row r="38" spans="1:18" ht="21" customHeight="1">
      <c r="A38" s="32">
        <v>8</v>
      </c>
      <c r="B38" s="201">
        <f>⑧!G$1</f>
        <v>0</v>
      </c>
      <c r="C38" s="174">
        <f>⑧!L$1</f>
        <v>0</v>
      </c>
      <c r="D38" s="195">
        <f>⑧!C$46</f>
        <v>0</v>
      </c>
      <c r="E38" s="188">
        <f>⑧!D$46</f>
        <v>0</v>
      </c>
      <c r="F38" s="188">
        <f>⑧!E$46</f>
        <v>0</v>
      </c>
      <c r="G38" s="188">
        <f>⑧!F$46</f>
        <v>0</v>
      </c>
      <c r="H38" s="188">
        <f>⑧!G$46</f>
        <v>0</v>
      </c>
      <c r="I38" s="188">
        <f>⑧!H$46</f>
        <v>0</v>
      </c>
      <c r="J38" s="189">
        <f>⑧!I$46</f>
        <v>0</v>
      </c>
      <c r="K38" s="190">
        <f>⑧!$L$52</f>
        <v>0</v>
      </c>
      <c r="L38" s="176">
        <f>⑧!F$52</f>
        <v>0</v>
      </c>
      <c r="M38" s="176">
        <f>⑧!G$52</f>
        <v>0</v>
      </c>
      <c r="N38" s="176">
        <f>⑧!H$52</f>
        <v>0</v>
      </c>
      <c r="O38" s="176">
        <f>⑧!I$52</f>
        <v>0</v>
      </c>
      <c r="P38" s="176">
        <f>⑧!J$52</f>
        <v>0</v>
      </c>
      <c r="Q38" s="176">
        <f>⑧!K$52</f>
        <v>0</v>
      </c>
      <c r="R38" s="198">
        <f>⑧!$M$52</f>
        <v>0</v>
      </c>
    </row>
    <row r="39" spans="1:18" ht="21" customHeight="1">
      <c r="A39" s="32">
        <v>9</v>
      </c>
      <c r="B39" s="201">
        <f>⑨!G$1</f>
        <v>0</v>
      </c>
      <c r="C39" s="174">
        <f>⑨!L$1</f>
        <v>0</v>
      </c>
      <c r="D39" s="195">
        <f>⑨!C$46</f>
        <v>0</v>
      </c>
      <c r="E39" s="188">
        <f>⑨!D$46</f>
        <v>0</v>
      </c>
      <c r="F39" s="188">
        <f>⑨!E$46</f>
        <v>0</v>
      </c>
      <c r="G39" s="188">
        <f>⑨!F$46</f>
        <v>0</v>
      </c>
      <c r="H39" s="188">
        <f>⑨!G$46</f>
        <v>0</v>
      </c>
      <c r="I39" s="188">
        <f>⑨!H$46</f>
        <v>0</v>
      </c>
      <c r="J39" s="189">
        <f>⑨!I$46</f>
        <v>0</v>
      </c>
      <c r="K39" s="190">
        <f>⑨!$L$52</f>
        <v>0</v>
      </c>
      <c r="L39" s="176">
        <f>⑨!F$52</f>
        <v>0</v>
      </c>
      <c r="M39" s="176">
        <f>⑨!G$52</f>
        <v>0</v>
      </c>
      <c r="N39" s="176">
        <f>⑨!H$52</f>
        <v>0</v>
      </c>
      <c r="O39" s="176">
        <f>⑨!I$52</f>
        <v>0</v>
      </c>
      <c r="P39" s="176">
        <f>⑨!J$52</f>
        <v>0</v>
      </c>
      <c r="Q39" s="176">
        <f>⑨!K$52</f>
        <v>0</v>
      </c>
      <c r="R39" s="198">
        <f>⑨!$M$52</f>
        <v>0</v>
      </c>
    </row>
    <row r="40" spans="1:18" ht="21" customHeight="1">
      <c r="A40" s="32">
        <v>10</v>
      </c>
      <c r="B40" s="201">
        <f>⑩!G$1</f>
        <v>0</v>
      </c>
      <c r="C40" s="174">
        <f>⑩!L$1</f>
        <v>0</v>
      </c>
      <c r="D40" s="195">
        <f>⑩!C$46</f>
        <v>0</v>
      </c>
      <c r="E40" s="188">
        <f>⑩!D$46</f>
        <v>0</v>
      </c>
      <c r="F40" s="188">
        <f>⑩!E$46</f>
        <v>0</v>
      </c>
      <c r="G40" s="188">
        <f>⑩!F$46</f>
        <v>0</v>
      </c>
      <c r="H40" s="188">
        <f>⑩!G$46</f>
        <v>0</v>
      </c>
      <c r="I40" s="188">
        <f>⑩!H$46</f>
        <v>0</v>
      </c>
      <c r="J40" s="189">
        <f>⑩!I$46</f>
        <v>0</v>
      </c>
      <c r="K40" s="190">
        <f>⑩!$L$52</f>
        <v>0</v>
      </c>
      <c r="L40" s="176">
        <f>⑩!F$52</f>
        <v>0</v>
      </c>
      <c r="M40" s="176">
        <f>⑩!G$52</f>
        <v>0</v>
      </c>
      <c r="N40" s="176">
        <f>⑩!H$52</f>
        <v>0</v>
      </c>
      <c r="O40" s="176">
        <f>⑩!I$52</f>
        <v>0</v>
      </c>
      <c r="P40" s="176">
        <f>⑩!J$52</f>
        <v>0</v>
      </c>
      <c r="Q40" s="176">
        <f>⑩!K$52</f>
        <v>0</v>
      </c>
      <c r="R40" s="198">
        <f>⑩!$M$52</f>
        <v>0</v>
      </c>
    </row>
    <row r="41" spans="1:18" ht="21" customHeight="1">
      <c r="A41" s="32">
        <v>11</v>
      </c>
      <c r="B41" s="201">
        <f>⑪!G$1</f>
        <v>0</v>
      </c>
      <c r="C41" s="174">
        <f>⑪!L$1</f>
        <v>0</v>
      </c>
      <c r="D41" s="195">
        <f>⑪!C$46</f>
        <v>0</v>
      </c>
      <c r="E41" s="188">
        <f>⑪!D$46</f>
        <v>0</v>
      </c>
      <c r="F41" s="188">
        <f>⑪!E$46</f>
        <v>0</v>
      </c>
      <c r="G41" s="188">
        <f>⑪!F$46</f>
        <v>0</v>
      </c>
      <c r="H41" s="188">
        <f>⑪!G$46</f>
        <v>0</v>
      </c>
      <c r="I41" s="188">
        <f>⑪!H$46</f>
        <v>0</v>
      </c>
      <c r="J41" s="189">
        <f>⑪!I$46</f>
        <v>0</v>
      </c>
      <c r="K41" s="190">
        <f>⑪!$L$52</f>
        <v>0</v>
      </c>
      <c r="L41" s="176">
        <f>⑪!F$52</f>
        <v>0</v>
      </c>
      <c r="M41" s="176">
        <f>⑪!G$52</f>
        <v>0</v>
      </c>
      <c r="N41" s="176">
        <f>⑪!H$52</f>
        <v>0</v>
      </c>
      <c r="O41" s="176">
        <f>⑪!I$52</f>
        <v>0</v>
      </c>
      <c r="P41" s="176">
        <f>⑪!J$52</f>
        <v>0</v>
      </c>
      <c r="Q41" s="176">
        <f>⑪!K$52</f>
        <v>0</v>
      </c>
      <c r="R41" s="198">
        <f>⑪!$M$52</f>
        <v>0</v>
      </c>
    </row>
    <row r="42" spans="1:18" ht="21" customHeight="1">
      <c r="A42" s="32">
        <v>12</v>
      </c>
      <c r="B42" s="201">
        <f>⑫!G$1</f>
        <v>0</v>
      </c>
      <c r="C42" s="174">
        <f>⑫!L$1</f>
        <v>0</v>
      </c>
      <c r="D42" s="195">
        <f>⑫!C$46</f>
        <v>0</v>
      </c>
      <c r="E42" s="188">
        <f>⑫!D$46</f>
        <v>0</v>
      </c>
      <c r="F42" s="188">
        <f>⑫!E$46</f>
        <v>0</v>
      </c>
      <c r="G42" s="188">
        <f>⑫!F$46</f>
        <v>0</v>
      </c>
      <c r="H42" s="188">
        <f>⑫!G$46</f>
        <v>0</v>
      </c>
      <c r="I42" s="188">
        <f>⑫!H$46</f>
        <v>0</v>
      </c>
      <c r="J42" s="189">
        <f>⑫!I$46</f>
        <v>0</v>
      </c>
      <c r="K42" s="190">
        <f>⑫!$L$52</f>
        <v>0</v>
      </c>
      <c r="L42" s="176">
        <f>⑫!F$52</f>
        <v>0</v>
      </c>
      <c r="M42" s="176">
        <f>⑫!G$52</f>
        <v>0</v>
      </c>
      <c r="N42" s="176">
        <f>⑫!H$52</f>
        <v>0</v>
      </c>
      <c r="O42" s="176">
        <f>⑫!I$52</f>
        <v>0</v>
      </c>
      <c r="P42" s="176">
        <f>⑫!J$52</f>
        <v>0</v>
      </c>
      <c r="Q42" s="176">
        <f>⑫!K$52</f>
        <v>0</v>
      </c>
      <c r="R42" s="198">
        <f>⑫!$M$52</f>
        <v>0</v>
      </c>
    </row>
    <row r="43" spans="1:18" ht="21" customHeight="1">
      <c r="A43" s="32">
        <v>13</v>
      </c>
      <c r="B43" s="201">
        <f>⑬!G$1</f>
        <v>0</v>
      </c>
      <c r="C43" s="174">
        <f>⑬!L$1</f>
        <v>0</v>
      </c>
      <c r="D43" s="195">
        <f>⑬!C$46</f>
        <v>0</v>
      </c>
      <c r="E43" s="188">
        <f>⑬!D$46</f>
        <v>0</v>
      </c>
      <c r="F43" s="188">
        <f>⑬!E$46</f>
        <v>0</v>
      </c>
      <c r="G43" s="188">
        <f>⑬!F$46</f>
        <v>0</v>
      </c>
      <c r="H43" s="188">
        <f>⑬!G$46</f>
        <v>0</v>
      </c>
      <c r="I43" s="188">
        <f>⑬!H$46</f>
        <v>0</v>
      </c>
      <c r="J43" s="189">
        <f>⑬!I$46</f>
        <v>0</v>
      </c>
      <c r="K43" s="190">
        <f>⑬!$L$52</f>
        <v>0</v>
      </c>
      <c r="L43" s="176">
        <f>⑬!F$52</f>
        <v>0</v>
      </c>
      <c r="M43" s="176">
        <f>⑬!G$52</f>
        <v>0</v>
      </c>
      <c r="N43" s="176">
        <f>⑬!H$52</f>
        <v>0</v>
      </c>
      <c r="O43" s="176">
        <f>⑬!I$52</f>
        <v>0</v>
      </c>
      <c r="P43" s="176">
        <f>⑬!J$52</f>
        <v>0</v>
      </c>
      <c r="Q43" s="176">
        <f>⑬!K$52</f>
        <v>0</v>
      </c>
      <c r="R43" s="198">
        <f>⑬!$M$52</f>
        <v>0</v>
      </c>
    </row>
    <row r="44" spans="1:18" ht="21" customHeight="1">
      <c r="A44" s="32">
        <v>14</v>
      </c>
      <c r="B44" s="201">
        <f>⑭!G$1</f>
        <v>0</v>
      </c>
      <c r="C44" s="174">
        <f>⑭!L$1</f>
        <v>0</v>
      </c>
      <c r="D44" s="195">
        <f>⑭!C$46</f>
        <v>0</v>
      </c>
      <c r="E44" s="188">
        <f>⑭!D$46</f>
        <v>0</v>
      </c>
      <c r="F44" s="188">
        <f>⑭!E$46</f>
        <v>0</v>
      </c>
      <c r="G44" s="188">
        <f>⑭!F$46</f>
        <v>0</v>
      </c>
      <c r="H44" s="188">
        <f>⑭!G$46</f>
        <v>0</v>
      </c>
      <c r="I44" s="188">
        <f>⑭!H$46</f>
        <v>0</v>
      </c>
      <c r="J44" s="189">
        <f>⑭!I$46</f>
        <v>0</v>
      </c>
      <c r="K44" s="190">
        <f>⑭!$L$52</f>
        <v>0</v>
      </c>
      <c r="L44" s="176">
        <f>⑭!F$52</f>
        <v>0</v>
      </c>
      <c r="M44" s="176">
        <f>⑭!G$52</f>
        <v>0</v>
      </c>
      <c r="N44" s="176">
        <f>⑭!H$52</f>
        <v>0</v>
      </c>
      <c r="O44" s="176">
        <f>⑭!I$52</f>
        <v>0</v>
      </c>
      <c r="P44" s="176">
        <f>⑭!J$52</f>
        <v>0</v>
      </c>
      <c r="Q44" s="176">
        <f>⑭!K$52</f>
        <v>0</v>
      </c>
      <c r="R44" s="198">
        <f>⑭!$M$52</f>
        <v>0</v>
      </c>
    </row>
    <row r="45" spans="1:18" ht="21" customHeight="1">
      <c r="A45" s="32">
        <v>15</v>
      </c>
      <c r="B45" s="201">
        <f>⑮!G$1</f>
        <v>0</v>
      </c>
      <c r="C45" s="174">
        <f>⑮!L$1</f>
        <v>0</v>
      </c>
      <c r="D45" s="195">
        <f>⑮!C$46</f>
        <v>0</v>
      </c>
      <c r="E45" s="188">
        <f>⑮!D$46</f>
        <v>0</v>
      </c>
      <c r="F45" s="188">
        <f>⑮!E$46</f>
        <v>0</v>
      </c>
      <c r="G45" s="188">
        <f>⑮!F$46</f>
        <v>0</v>
      </c>
      <c r="H45" s="188">
        <f>⑮!G$46</f>
        <v>0</v>
      </c>
      <c r="I45" s="188">
        <f>⑮!H$46</f>
        <v>0</v>
      </c>
      <c r="J45" s="189">
        <f>⑮!I$46</f>
        <v>0</v>
      </c>
      <c r="K45" s="190">
        <f>⑮!$L$52</f>
        <v>0</v>
      </c>
      <c r="L45" s="176">
        <f>⑮!F$52</f>
        <v>0</v>
      </c>
      <c r="M45" s="176">
        <f>⑮!G$52</f>
        <v>0</v>
      </c>
      <c r="N45" s="176">
        <f>⑮!H$52</f>
        <v>0</v>
      </c>
      <c r="O45" s="176">
        <f>⑮!I$52</f>
        <v>0</v>
      </c>
      <c r="P45" s="176">
        <f>⑮!J$52</f>
        <v>0</v>
      </c>
      <c r="Q45" s="176">
        <f>⑮!K$52</f>
        <v>0</v>
      </c>
      <c r="R45" s="198">
        <f>⑮!$M$52</f>
        <v>0</v>
      </c>
    </row>
    <row r="46" spans="1:18" ht="21" customHeight="1">
      <c r="A46" s="32">
        <v>16</v>
      </c>
      <c r="B46" s="201">
        <f>⑯!G$1</f>
        <v>0</v>
      </c>
      <c r="C46" s="174">
        <f>⑯!L$1</f>
        <v>0</v>
      </c>
      <c r="D46" s="195">
        <f>⑯!C$46</f>
        <v>0</v>
      </c>
      <c r="E46" s="188">
        <f>⑯!D$46</f>
        <v>0</v>
      </c>
      <c r="F46" s="188">
        <f>⑯!E$46</f>
        <v>0</v>
      </c>
      <c r="G46" s="188">
        <f>⑯!F$46</f>
        <v>0</v>
      </c>
      <c r="H46" s="188">
        <f>⑯!G$46</f>
        <v>0</v>
      </c>
      <c r="I46" s="188">
        <f>⑯!H$46</f>
        <v>0</v>
      </c>
      <c r="J46" s="189">
        <f>⑯!I$46</f>
        <v>0</v>
      </c>
      <c r="K46" s="190">
        <f>⑯!$L$52</f>
        <v>0</v>
      </c>
      <c r="L46" s="176">
        <f>⑯!F$52</f>
        <v>0</v>
      </c>
      <c r="M46" s="176">
        <f>⑯!G$52</f>
        <v>0</v>
      </c>
      <c r="N46" s="176">
        <f>⑯!H$52</f>
        <v>0</v>
      </c>
      <c r="O46" s="176">
        <f>⑯!I$52</f>
        <v>0</v>
      </c>
      <c r="P46" s="176">
        <f>⑯!J$52</f>
        <v>0</v>
      </c>
      <c r="Q46" s="176">
        <f>⑯!K$52</f>
        <v>0</v>
      </c>
      <c r="R46" s="198">
        <f>⑯!$M$52</f>
        <v>0</v>
      </c>
    </row>
    <row r="47" spans="1:18" ht="21" customHeight="1">
      <c r="A47" s="32">
        <v>17</v>
      </c>
      <c r="B47" s="201">
        <f>⑰!G$1</f>
        <v>0</v>
      </c>
      <c r="C47" s="174">
        <f>⑰!L$1</f>
        <v>0</v>
      </c>
      <c r="D47" s="195">
        <f>⑰!C$46</f>
        <v>0</v>
      </c>
      <c r="E47" s="188">
        <f>⑰!D$46</f>
        <v>0</v>
      </c>
      <c r="F47" s="188">
        <f>⑰!E$46</f>
        <v>0</v>
      </c>
      <c r="G47" s="188">
        <f>⑰!F$46</f>
        <v>0</v>
      </c>
      <c r="H47" s="188">
        <f>⑰!G$46</f>
        <v>0</v>
      </c>
      <c r="I47" s="188">
        <f>⑰!H$46</f>
        <v>0</v>
      </c>
      <c r="J47" s="189">
        <f>⑰!I$46</f>
        <v>0</v>
      </c>
      <c r="K47" s="190">
        <f>⑰!$L$52</f>
        <v>0</v>
      </c>
      <c r="L47" s="176">
        <f>⑰!F$52</f>
        <v>0</v>
      </c>
      <c r="M47" s="176">
        <f>⑰!G$52</f>
        <v>0</v>
      </c>
      <c r="N47" s="176">
        <f>⑰!H$52</f>
        <v>0</v>
      </c>
      <c r="O47" s="176">
        <f>⑰!I$52</f>
        <v>0</v>
      </c>
      <c r="P47" s="176">
        <f>⑰!J$52</f>
        <v>0</v>
      </c>
      <c r="Q47" s="176">
        <f>⑰!K$52</f>
        <v>0</v>
      </c>
      <c r="R47" s="198">
        <f>⑰!$M$52</f>
        <v>0</v>
      </c>
    </row>
    <row r="48" spans="1:18" ht="21" customHeight="1">
      <c r="A48" s="32">
        <v>18</v>
      </c>
      <c r="B48" s="201">
        <f>⑱!G$1</f>
        <v>0</v>
      </c>
      <c r="C48" s="174">
        <f>⑱!L$1</f>
        <v>0</v>
      </c>
      <c r="D48" s="195">
        <f>⑱!C$46</f>
        <v>0</v>
      </c>
      <c r="E48" s="188">
        <f>⑱!D$46</f>
        <v>0</v>
      </c>
      <c r="F48" s="188">
        <f>⑱!E$46</f>
        <v>0</v>
      </c>
      <c r="G48" s="188">
        <f>⑱!F$46</f>
        <v>0</v>
      </c>
      <c r="H48" s="188">
        <f>⑱!G$46</f>
        <v>0</v>
      </c>
      <c r="I48" s="188">
        <f>⑱!H$46</f>
        <v>0</v>
      </c>
      <c r="J48" s="189">
        <f>⑱!I$46</f>
        <v>0</v>
      </c>
      <c r="K48" s="190">
        <f>⑱!$L$52</f>
        <v>0</v>
      </c>
      <c r="L48" s="176">
        <f>⑱!F$52</f>
        <v>0</v>
      </c>
      <c r="M48" s="176">
        <f>⑱!G$52</f>
        <v>0</v>
      </c>
      <c r="N48" s="176">
        <f>⑱!H$52</f>
        <v>0</v>
      </c>
      <c r="O48" s="176">
        <f>⑱!I$52</f>
        <v>0</v>
      </c>
      <c r="P48" s="176">
        <f>⑱!J$52</f>
        <v>0</v>
      </c>
      <c r="Q48" s="176">
        <f>⑱!K$52</f>
        <v>0</v>
      </c>
      <c r="R48" s="198">
        <f>⑱!$M$52</f>
        <v>0</v>
      </c>
    </row>
    <row r="49" spans="1:18" ht="21" customHeight="1">
      <c r="A49" s="32">
        <v>19</v>
      </c>
      <c r="B49" s="201">
        <f>⑲!G$1</f>
        <v>0</v>
      </c>
      <c r="C49" s="174">
        <f>⑲!L$1</f>
        <v>0</v>
      </c>
      <c r="D49" s="195">
        <f>⑲!C$46</f>
        <v>0</v>
      </c>
      <c r="E49" s="188">
        <f>⑲!D$46</f>
        <v>0</v>
      </c>
      <c r="F49" s="188">
        <f>⑲!E$46</f>
        <v>0</v>
      </c>
      <c r="G49" s="188">
        <f>⑲!F$46</f>
        <v>0</v>
      </c>
      <c r="H49" s="188">
        <f>⑲!G$46</f>
        <v>0</v>
      </c>
      <c r="I49" s="188">
        <f>⑲!H$46</f>
        <v>0</v>
      </c>
      <c r="J49" s="189">
        <f>⑲!I$46</f>
        <v>0</v>
      </c>
      <c r="K49" s="190">
        <f>⑲!$L$52</f>
        <v>0</v>
      </c>
      <c r="L49" s="176">
        <f>⑲!F$52</f>
        <v>0</v>
      </c>
      <c r="M49" s="176">
        <f>⑲!G$52</f>
        <v>0</v>
      </c>
      <c r="N49" s="176">
        <f>⑲!H$52</f>
        <v>0</v>
      </c>
      <c r="O49" s="176">
        <f>⑲!I$52</f>
        <v>0</v>
      </c>
      <c r="P49" s="176">
        <f>⑲!J$52</f>
        <v>0</v>
      </c>
      <c r="Q49" s="176">
        <f>⑲!K$52</f>
        <v>0</v>
      </c>
      <c r="R49" s="198">
        <f>⑲!$M$52</f>
        <v>0</v>
      </c>
    </row>
    <row r="50" spans="1:18" ht="21" customHeight="1" thickBot="1">
      <c r="A50" s="33">
        <v>20</v>
      </c>
      <c r="B50" s="202">
        <f>⑳!G$1</f>
        <v>0</v>
      </c>
      <c r="C50" s="178">
        <f>⑳!L$1</f>
        <v>0</v>
      </c>
      <c r="D50" s="196">
        <f>⑳!C$46</f>
        <v>0</v>
      </c>
      <c r="E50" s="191">
        <f>⑳!D$46</f>
        <v>0</v>
      </c>
      <c r="F50" s="191">
        <f>⑳!E$46</f>
        <v>0</v>
      </c>
      <c r="G50" s="191">
        <f>⑳!F$46</f>
        <v>0</v>
      </c>
      <c r="H50" s="191">
        <f>⑳!G$46</f>
        <v>0</v>
      </c>
      <c r="I50" s="191">
        <f>⑳!H$46</f>
        <v>0</v>
      </c>
      <c r="J50" s="192">
        <f>⑳!I$46</f>
        <v>0</v>
      </c>
      <c r="K50" s="193">
        <f>⑳!$L$52</f>
        <v>0</v>
      </c>
      <c r="L50" s="180">
        <f>⑳!F$52</f>
        <v>0</v>
      </c>
      <c r="M50" s="180">
        <f>⑳!G$52</f>
        <v>0</v>
      </c>
      <c r="N50" s="180">
        <f>⑳!H$52</f>
        <v>0</v>
      </c>
      <c r="O50" s="180">
        <f>⑳!I$52</f>
        <v>0</v>
      </c>
      <c r="P50" s="180">
        <f>⑳!J$52</f>
        <v>0</v>
      </c>
      <c r="Q50" s="180">
        <f>⑳!K$52</f>
        <v>0</v>
      </c>
      <c r="R50" s="199">
        <f>⑳!$M$52</f>
        <v>0</v>
      </c>
    </row>
    <row r="51" spans="1:18" ht="22.5" customHeight="1" thickTop="1" thickBot="1">
      <c r="A51" s="30"/>
      <c r="B51" s="216" t="s">
        <v>17</v>
      </c>
      <c r="C51" s="217"/>
      <c r="D51" s="42">
        <f>SUM(D31:D50)</f>
        <v>42</v>
      </c>
      <c r="E51" s="43">
        <f t="shared" ref="E51:J51" si="4">SUM(E31:E50)</f>
        <v>16</v>
      </c>
      <c r="F51" s="43">
        <f t="shared" si="4"/>
        <v>11</v>
      </c>
      <c r="G51" s="43">
        <f t="shared" si="4"/>
        <v>3</v>
      </c>
      <c r="H51" s="43">
        <f t="shared" si="4"/>
        <v>8</v>
      </c>
      <c r="I51" s="43">
        <f t="shared" si="4"/>
        <v>4</v>
      </c>
      <c r="J51" s="138">
        <f t="shared" si="4"/>
        <v>0</v>
      </c>
      <c r="K51" s="44">
        <f>SUM(K31:K50)</f>
        <v>1460400</v>
      </c>
      <c r="L51" s="132">
        <f t="shared" ref="L51" si="5">SUM(L31:L50)</f>
        <v>772290</v>
      </c>
      <c r="M51" s="45">
        <f t="shared" ref="M51" si="6">SUM(M31:M50)</f>
        <v>115000</v>
      </c>
      <c r="N51" s="45">
        <f t="shared" ref="N51" si="7">SUM(N31:N50)</f>
        <v>55000</v>
      </c>
      <c r="O51" s="45">
        <f t="shared" ref="O51" si="8">SUM(O31:O50)</f>
        <v>308110</v>
      </c>
      <c r="P51" s="45">
        <f t="shared" ref="P51" si="9">SUM(P31:P50)</f>
        <v>210000</v>
      </c>
      <c r="Q51" s="87">
        <f t="shared" ref="Q51" si="10">SUM(Q31:Q50)</f>
        <v>0</v>
      </c>
      <c r="R51" s="136">
        <f t="shared" ref="R51" si="11">SUM(R31:R50)</f>
        <v>52990</v>
      </c>
    </row>
  </sheetData>
  <mergeCells count="10">
    <mergeCell ref="B51:C51"/>
    <mergeCell ref="Q1:R1"/>
    <mergeCell ref="B25:C25"/>
    <mergeCell ref="A29:A30"/>
    <mergeCell ref="B29:B30"/>
    <mergeCell ref="C29:C30"/>
    <mergeCell ref="A3:A4"/>
    <mergeCell ref="B3:B4"/>
    <mergeCell ref="C3:C4"/>
    <mergeCell ref="R29:R30"/>
  </mergeCells>
  <phoneticPr fontId="2"/>
  <conditionalFormatting sqref="B5:C24">
    <cfRule type="cellIs" dxfId="1" priority="2" operator="equal">
      <formula>0</formula>
    </cfRule>
  </conditionalFormatting>
  <conditionalFormatting sqref="B31:C50">
    <cfRule type="cellIs" dxfId="0" priority="1" operator="equal">
      <formula>0</formula>
    </cfRule>
  </conditionalFormatting>
  <pageMargins left="0.59055118110236227" right="0.39370078740157483" top="0.39370078740157483" bottom="0.39370078740157483" header="0.31496062992125984" footer="0.31496062992125984"/>
  <pageSetup paperSize="9" scale="57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tabSelected="1"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61"/>
      <c r="F1" s="145" t="s">
        <v>59</v>
      </c>
      <c r="G1" s="273" t="s">
        <v>81</v>
      </c>
      <c r="H1" s="273"/>
      <c r="I1" s="273"/>
      <c r="J1" s="273"/>
      <c r="K1" s="145" t="s">
        <v>51</v>
      </c>
      <c r="L1" s="230" t="s">
        <v>80</v>
      </c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71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 t="s">
        <v>75</v>
      </c>
      <c r="D7" s="72"/>
      <c r="E7" s="66">
        <v>42000</v>
      </c>
      <c r="F7" s="66">
        <v>10000</v>
      </c>
      <c r="G7" s="67">
        <v>3</v>
      </c>
      <c r="H7" s="60">
        <f t="shared" si="0"/>
        <v>4689</v>
      </c>
      <c r="I7" s="68">
        <v>267</v>
      </c>
      <c r="J7" s="68">
        <v>84</v>
      </c>
      <c r="K7" s="69">
        <f t="shared" si="1"/>
        <v>9240</v>
      </c>
      <c r="L7" s="68">
        <v>5000</v>
      </c>
      <c r="M7" s="70">
        <f t="shared" si="2"/>
        <v>13071</v>
      </c>
    </row>
    <row r="8" spans="1:13" ht="18" customHeight="1">
      <c r="A8" s="21">
        <v>4</v>
      </c>
      <c r="B8" s="23">
        <f t="shared" si="3"/>
        <v>43438</v>
      </c>
      <c r="C8" s="64" t="s">
        <v>75</v>
      </c>
      <c r="D8" s="72"/>
      <c r="E8" s="66">
        <v>35000</v>
      </c>
      <c r="F8" s="66">
        <v>10000</v>
      </c>
      <c r="G8" s="67">
        <v>0</v>
      </c>
      <c r="H8" s="60">
        <f t="shared" si="0"/>
        <v>0</v>
      </c>
      <c r="I8" s="68">
        <v>226</v>
      </c>
      <c r="J8" s="73">
        <v>61</v>
      </c>
      <c r="K8" s="69">
        <f t="shared" si="1"/>
        <v>6710</v>
      </c>
      <c r="L8" s="68">
        <v>5000</v>
      </c>
      <c r="M8" s="70">
        <f t="shared" si="2"/>
        <v>13290</v>
      </c>
    </row>
    <row r="9" spans="1:13" ht="18" customHeight="1">
      <c r="A9" s="21">
        <v>5</v>
      </c>
      <c r="B9" s="23">
        <f t="shared" si="3"/>
        <v>43439</v>
      </c>
      <c r="C9" s="64" t="s">
        <v>76</v>
      </c>
      <c r="D9" s="72"/>
      <c r="E9" s="66">
        <v>35000</v>
      </c>
      <c r="F9" s="66">
        <v>10000</v>
      </c>
      <c r="G9" s="67">
        <v>0</v>
      </c>
      <c r="H9" s="60">
        <f t="shared" si="0"/>
        <v>0</v>
      </c>
      <c r="I9" s="68">
        <v>284</v>
      </c>
      <c r="J9" s="73">
        <v>70</v>
      </c>
      <c r="K9" s="69">
        <f t="shared" si="1"/>
        <v>7700</v>
      </c>
      <c r="L9" s="68">
        <v>5000</v>
      </c>
      <c r="M9" s="70">
        <f t="shared" si="2"/>
        <v>12300</v>
      </c>
    </row>
    <row r="10" spans="1:13" ht="18" customHeight="1">
      <c r="A10" s="21">
        <v>6</v>
      </c>
      <c r="B10" s="23">
        <f t="shared" si="3"/>
        <v>43440</v>
      </c>
      <c r="C10" s="64" t="s">
        <v>76</v>
      </c>
      <c r="D10" s="72"/>
      <c r="E10" s="66">
        <v>40000</v>
      </c>
      <c r="F10" s="66">
        <v>10000</v>
      </c>
      <c r="G10" s="67">
        <v>3</v>
      </c>
      <c r="H10" s="60">
        <f t="shared" si="0"/>
        <v>4689</v>
      </c>
      <c r="I10" s="68">
        <v>137</v>
      </c>
      <c r="J10" s="68">
        <v>45</v>
      </c>
      <c r="K10" s="69">
        <f t="shared" si="1"/>
        <v>4950</v>
      </c>
      <c r="L10" s="68">
        <v>5000</v>
      </c>
      <c r="M10" s="70">
        <f t="shared" si="2"/>
        <v>15361</v>
      </c>
    </row>
    <row r="11" spans="1:13" ht="18" customHeight="1">
      <c r="A11" s="21">
        <v>7</v>
      </c>
      <c r="B11" s="23">
        <f t="shared" si="3"/>
        <v>43441</v>
      </c>
      <c r="C11" s="64" t="s">
        <v>75</v>
      </c>
      <c r="D11" s="72"/>
      <c r="E11" s="147">
        <v>37000</v>
      </c>
      <c r="F11" s="147">
        <v>13500</v>
      </c>
      <c r="G11" s="148">
        <v>2</v>
      </c>
      <c r="H11" s="60">
        <f t="shared" si="0"/>
        <v>3126</v>
      </c>
      <c r="I11" s="74">
        <v>145</v>
      </c>
      <c r="J11" s="74">
        <v>54</v>
      </c>
      <c r="K11" s="69">
        <f t="shared" si="1"/>
        <v>5940</v>
      </c>
      <c r="L11" s="68">
        <v>5000</v>
      </c>
      <c r="M11" s="70">
        <f t="shared" si="2"/>
        <v>9434</v>
      </c>
    </row>
    <row r="12" spans="1:13" ht="18" customHeight="1">
      <c r="A12" s="21">
        <v>8</v>
      </c>
      <c r="B12" s="23">
        <f t="shared" si="3"/>
        <v>43442</v>
      </c>
      <c r="C12" s="64" t="s">
        <v>79</v>
      </c>
      <c r="D12" s="72"/>
      <c r="E12" s="68">
        <v>36000</v>
      </c>
      <c r="F12" s="66">
        <v>10000</v>
      </c>
      <c r="G12" s="148"/>
      <c r="H12" s="60">
        <f t="shared" si="0"/>
        <v>0</v>
      </c>
      <c r="I12" s="74">
        <v>120</v>
      </c>
      <c r="J12" s="74">
        <v>62</v>
      </c>
      <c r="K12" s="69">
        <f t="shared" si="1"/>
        <v>6820</v>
      </c>
      <c r="L12" s="68">
        <v>5000</v>
      </c>
      <c r="M12" s="70">
        <f t="shared" si="2"/>
        <v>14180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 t="s">
        <v>75</v>
      </c>
      <c r="D14" s="71"/>
      <c r="E14" s="68">
        <v>35000</v>
      </c>
      <c r="F14" s="66">
        <v>10000</v>
      </c>
      <c r="G14" s="148">
        <v>2</v>
      </c>
      <c r="H14" s="60">
        <f t="shared" si="0"/>
        <v>3126</v>
      </c>
      <c r="I14" s="74">
        <v>297</v>
      </c>
      <c r="J14" s="74">
        <v>84</v>
      </c>
      <c r="K14" s="69">
        <f t="shared" si="1"/>
        <v>9240</v>
      </c>
      <c r="L14" s="68">
        <v>5000</v>
      </c>
      <c r="M14" s="70">
        <f t="shared" si="2"/>
        <v>7634</v>
      </c>
    </row>
    <row r="15" spans="1:13" ht="18" customHeight="1">
      <c r="A15" s="21">
        <v>11</v>
      </c>
      <c r="B15" s="23">
        <f t="shared" si="3"/>
        <v>43445</v>
      </c>
      <c r="C15" s="64" t="s">
        <v>75</v>
      </c>
      <c r="D15" s="72"/>
      <c r="E15" s="68">
        <v>35000</v>
      </c>
      <c r="F15" s="66">
        <v>10000</v>
      </c>
      <c r="G15" s="148">
        <v>2</v>
      </c>
      <c r="H15" s="60">
        <f t="shared" si="0"/>
        <v>3126</v>
      </c>
      <c r="I15" s="74">
        <v>294</v>
      </c>
      <c r="J15" s="74">
        <v>85</v>
      </c>
      <c r="K15" s="69">
        <f t="shared" si="1"/>
        <v>9350</v>
      </c>
      <c r="L15" s="68">
        <v>5000</v>
      </c>
      <c r="M15" s="70">
        <f t="shared" si="2"/>
        <v>7524</v>
      </c>
    </row>
    <row r="16" spans="1:13" ht="18" customHeight="1">
      <c r="A16" s="21">
        <v>12</v>
      </c>
      <c r="B16" s="23">
        <f t="shared" si="3"/>
        <v>43446</v>
      </c>
      <c r="C16" s="64" t="s">
        <v>76</v>
      </c>
      <c r="D16" s="72"/>
      <c r="E16" s="68">
        <v>35000</v>
      </c>
      <c r="F16" s="66">
        <v>10000</v>
      </c>
      <c r="G16" s="148">
        <v>1.5</v>
      </c>
      <c r="H16" s="60">
        <f t="shared" si="0"/>
        <v>2344.5</v>
      </c>
      <c r="I16" s="74">
        <v>287</v>
      </c>
      <c r="J16" s="74">
        <v>72</v>
      </c>
      <c r="K16" s="69">
        <f t="shared" si="1"/>
        <v>7920</v>
      </c>
      <c r="L16" s="68">
        <v>5000</v>
      </c>
      <c r="M16" s="70">
        <f t="shared" si="2"/>
        <v>9735.5</v>
      </c>
    </row>
    <row r="17" spans="1:13" ht="18" customHeight="1">
      <c r="A17" s="21">
        <v>13</v>
      </c>
      <c r="B17" s="23">
        <f t="shared" si="3"/>
        <v>43447</v>
      </c>
      <c r="C17" s="64" t="s">
        <v>76</v>
      </c>
      <c r="D17" s="72"/>
      <c r="E17" s="68">
        <v>30000</v>
      </c>
      <c r="F17" s="66">
        <v>10000</v>
      </c>
      <c r="G17" s="148">
        <v>1.5</v>
      </c>
      <c r="H17" s="60">
        <f t="shared" si="0"/>
        <v>2344.5</v>
      </c>
      <c r="I17" s="74">
        <v>245</v>
      </c>
      <c r="J17" s="74">
        <v>77</v>
      </c>
      <c r="K17" s="69">
        <f t="shared" si="1"/>
        <v>8470</v>
      </c>
      <c r="L17" s="68">
        <v>5000</v>
      </c>
      <c r="M17" s="70">
        <f t="shared" si="2"/>
        <v>4185.5</v>
      </c>
    </row>
    <row r="18" spans="1:13" ht="18" customHeight="1">
      <c r="A18" s="21">
        <v>14</v>
      </c>
      <c r="B18" s="23">
        <f t="shared" si="3"/>
        <v>43448</v>
      </c>
      <c r="C18" s="64" t="s">
        <v>77</v>
      </c>
      <c r="D18" s="72"/>
      <c r="E18" s="68"/>
      <c r="F18" s="66">
        <v>10000</v>
      </c>
      <c r="G18" s="148"/>
      <c r="H18" s="60">
        <f t="shared" si="0"/>
        <v>0</v>
      </c>
      <c r="I18" s="74"/>
      <c r="J18" s="74">
        <v>100</v>
      </c>
      <c r="K18" s="69">
        <f t="shared" si="1"/>
        <v>11000</v>
      </c>
      <c r="L18" s="68">
        <v>5000</v>
      </c>
      <c r="M18" s="70">
        <f t="shared" si="2"/>
        <v>-26000</v>
      </c>
    </row>
    <row r="19" spans="1:13" ht="18" customHeight="1">
      <c r="A19" s="21">
        <v>15</v>
      </c>
      <c r="B19" s="23">
        <f t="shared" si="3"/>
        <v>43449</v>
      </c>
      <c r="C19" s="64"/>
      <c r="D19" s="75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2"/>
      <c r="E20" s="73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 t="s">
        <v>75</v>
      </c>
      <c r="D21" s="72"/>
      <c r="E21" s="73">
        <v>31800</v>
      </c>
      <c r="F21" s="66">
        <v>10000</v>
      </c>
      <c r="G21" s="148">
        <v>3</v>
      </c>
      <c r="H21" s="60">
        <f t="shared" si="0"/>
        <v>4689</v>
      </c>
      <c r="I21" s="74">
        <v>171</v>
      </c>
      <c r="J21" s="74">
        <v>51</v>
      </c>
      <c r="K21" s="69">
        <f t="shared" si="1"/>
        <v>5610</v>
      </c>
      <c r="L21" s="68">
        <v>5000</v>
      </c>
      <c r="M21" s="70">
        <f t="shared" si="2"/>
        <v>6501</v>
      </c>
    </row>
    <row r="22" spans="1:13" ht="18" customHeight="1">
      <c r="A22" s="21">
        <v>18</v>
      </c>
      <c r="B22" s="23">
        <f t="shared" si="3"/>
        <v>43452</v>
      </c>
      <c r="C22" s="64" t="s">
        <v>75</v>
      </c>
      <c r="D22" s="72"/>
      <c r="E22" s="68">
        <v>28500</v>
      </c>
      <c r="F22" s="66">
        <v>10000</v>
      </c>
      <c r="G22" s="148">
        <v>1.5</v>
      </c>
      <c r="H22" s="60">
        <f t="shared" si="0"/>
        <v>2344.5</v>
      </c>
      <c r="I22" s="74">
        <v>290</v>
      </c>
      <c r="J22" s="74">
        <v>77</v>
      </c>
      <c r="K22" s="69">
        <f t="shared" si="1"/>
        <v>8470</v>
      </c>
      <c r="L22" s="68">
        <v>5000</v>
      </c>
      <c r="M22" s="70">
        <f t="shared" si="2"/>
        <v>2685.5</v>
      </c>
    </row>
    <row r="23" spans="1:13" ht="18" customHeight="1">
      <c r="A23" s="21">
        <v>19</v>
      </c>
      <c r="B23" s="23">
        <f t="shared" si="3"/>
        <v>43453</v>
      </c>
      <c r="C23" s="64" t="s">
        <v>76</v>
      </c>
      <c r="D23" s="72"/>
      <c r="E23" s="68">
        <v>37800</v>
      </c>
      <c r="F23" s="66">
        <v>10000</v>
      </c>
      <c r="G23" s="148">
        <v>1.5</v>
      </c>
      <c r="H23" s="60">
        <f t="shared" si="0"/>
        <v>2344.5</v>
      </c>
      <c r="I23" s="74">
        <v>192</v>
      </c>
      <c r="J23" s="74">
        <v>73</v>
      </c>
      <c r="K23" s="69">
        <f t="shared" si="1"/>
        <v>8030</v>
      </c>
      <c r="L23" s="68">
        <v>5000</v>
      </c>
      <c r="M23" s="70">
        <f t="shared" si="2"/>
        <v>12425.5</v>
      </c>
    </row>
    <row r="24" spans="1:13" ht="18" customHeight="1">
      <c r="A24" s="21">
        <v>20</v>
      </c>
      <c r="B24" s="23">
        <f t="shared" si="3"/>
        <v>43454</v>
      </c>
      <c r="C24" s="64" t="s">
        <v>76</v>
      </c>
      <c r="D24" s="72"/>
      <c r="E24" s="68">
        <v>44200</v>
      </c>
      <c r="F24" s="66">
        <v>10000</v>
      </c>
      <c r="G24" s="148">
        <v>1.5</v>
      </c>
      <c r="H24" s="60">
        <f t="shared" si="0"/>
        <v>2344.5</v>
      </c>
      <c r="I24" s="74">
        <v>147</v>
      </c>
      <c r="J24" s="74">
        <v>33</v>
      </c>
      <c r="K24" s="69">
        <f t="shared" si="1"/>
        <v>3630</v>
      </c>
      <c r="L24" s="68">
        <v>5000</v>
      </c>
      <c r="M24" s="70">
        <f t="shared" si="2"/>
        <v>23225.5</v>
      </c>
    </row>
    <row r="25" spans="1:13" ht="18" customHeight="1">
      <c r="A25" s="21">
        <v>21</v>
      </c>
      <c r="B25" s="23">
        <f t="shared" si="3"/>
        <v>43455</v>
      </c>
      <c r="C25" s="64" t="s">
        <v>75</v>
      </c>
      <c r="D25" s="72"/>
      <c r="E25" s="68">
        <v>38000</v>
      </c>
      <c r="F25" s="66">
        <v>10000</v>
      </c>
      <c r="G25" s="148">
        <v>1</v>
      </c>
      <c r="H25" s="60">
        <f t="shared" si="0"/>
        <v>1563</v>
      </c>
      <c r="I25" s="74">
        <v>180</v>
      </c>
      <c r="J25" s="74">
        <v>50</v>
      </c>
      <c r="K25" s="69">
        <f t="shared" si="1"/>
        <v>5500</v>
      </c>
      <c r="L25" s="68">
        <v>5000</v>
      </c>
      <c r="M25" s="70">
        <f t="shared" si="2"/>
        <v>15937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6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 t="s">
        <v>78</v>
      </c>
      <c r="D28" s="72"/>
      <c r="E28" s="68">
        <v>36640</v>
      </c>
      <c r="F28" s="66">
        <v>10000</v>
      </c>
      <c r="G28" s="148">
        <v>1.5</v>
      </c>
      <c r="H28" s="60">
        <f t="shared" si="0"/>
        <v>2344.5</v>
      </c>
      <c r="I28" s="74">
        <v>245</v>
      </c>
      <c r="J28" s="74">
        <v>70</v>
      </c>
      <c r="K28" s="69">
        <f t="shared" si="1"/>
        <v>7700</v>
      </c>
      <c r="L28" s="68">
        <v>5000</v>
      </c>
      <c r="M28" s="70">
        <f t="shared" si="2"/>
        <v>11595.5</v>
      </c>
    </row>
    <row r="29" spans="1:13" ht="18" customHeight="1">
      <c r="A29" s="21">
        <v>25</v>
      </c>
      <c r="B29" s="23">
        <f t="shared" si="3"/>
        <v>43459</v>
      </c>
      <c r="C29" s="64" t="s">
        <v>78</v>
      </c>
      <c r="D29" s="72"/>
      <c r="E29" s="73">
        <v>43500</v>
      </c>
      <c r="F29" s="66">
        <v>10000</v>
      </c>
      <c r="G29" s="148">
        <v>3</v>
      </c>
      <c r="H29" s="60">
        <f t="shared" si="0"/>
        <v>4689</v>
      </c>
      <c r="I29" s="74">
        <v>230</v>
      </c>
      <c r="J29" s="76">
        <v>64</v>
      </c>
      <c r="K29" s="69">
        <f t="shared" si="1"/>
        <v>7040</v>
      </c>
      <c r="L29" s="68">
        <v>5000</v>
      </c>
      <c r="M29" s="70">
        <f t="shared" si="2"/>
        <v>16771</v>
      </c>
    </row>
    <row r="30" spans="1:13" ht="18" customHeight="1">
      <c r="A30" s="21">
        <v>26</v>
      </c>
      <c r="B30" s="23">
        <f t="shared" si="3"/>
        <v>43460</v>
      </c>
      <c r="C30" s="64" t="s">
        <v>76</v>
      </c>
      <c r="D30" s="72"/>
      <c r="E30" s="68">
        <v>31550</v>
      </c>
      <c r="F30" s="66">
        <v>10000</v>
      </c>
      <c r="G30" s="148">
        <v>1.5</v>
      </c>
      <c r="H30" s="60">
        <f t="shared" si="0"/>
        <v>2344.5</v>
      </c>
      <c r="I30" s="74">
        <v>163</v>
      </c>
      <c r="J30" s="74">
        <v>50</v>
      </c>
      <c r="K30" s="69">
        <f t="shared" si="1"/>
        <v>5500</v>
      </c>
      <c r="L30" s="68">
        <v>5000</v>
      </c>
      <c r="M30" s="70">
        <f t="shared" si="2"/>
        <v>8705.5</v>
      </c>
    </row>
    <row r="31" spans="1:13" ht="18" customHeight="1">
      <c r="A31" s="21">
        <v>27</v>
      </c>
      <c r="B31" s="23">
        <f t="shared" si="3"/>
        <v>43461</v>
      </c>
      <c r="C31" s="64" t="s">
        <v>76</v>
      </c>
      <c r="D31" s="72"/>
      <c r="E31" s="68">
        <v>43050</v>
      </c>
      <c r="F31" s="66">
        <v>10000</v>
      </c>
      <c r="G31" s="148">
        <v>2</v>
      </c>
      <c r="H31" s="60">
        <f t="shared" si="0"/>
        <v>3126</v>
      </c>
      <c r="I31" s="74">
        <v>219</v>
      </c>
      <c r="J31" s="74">
        <v>70</v>
      </c>
      <c r="K31" s="69">
        <f t="shared" si="1"/>
        <v>7700</v>
      </c>
      <c r="L31" s="68">
        <v>5000</v>
      </c>
      <c r="M31" s="70">
        <f t="shared" si="2"/>
        <v>17224</v>
      </c>
    </row>
    <row r="32" spans="1:13" ht="18" customHeight="1">
      <c r="A32" s="21">
        <v>28</v>
      </c>
      <c r="B32" s="23">
        <f t="shared" si="3"/>
        <v>43462</v>
      </c>
      <c r="C32" s="64" t="s">
        <v>79</v>
      </c>
      <c r="D32" s="72"/>
      <c r="E32" s="68">
        <v>35000</v>
      </c>
      <c r="F32" s="66">
        <v>10000</v>
      </c>
      <c r="G32" s="148">
        <v>0</v>
      </c>
      <c r="H32" s="60">
        <f t="shared" si="0"/>
        <v>0</v>
      </c>
      <c r="I32" s="74">
        <v>150</v>
      </c>
      <c r="J32" s="74">
        <v>50</v>
      </c>
      <c r="K32" s="69">
        <f t="shared" si="1"/>
        <v>5500</v>
      </c>
      <c r="L32" s="68">
        <v>5000</v>
      </c>
      <c r="M32" s="70">
        <f t="shared" si="2"/>
        <v>14500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147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2.5" customHeight="1" thickTop="1">
      <c r="A41" s="267" t="s">
        <v>29</v>
      </c>
      <c r="B41" s="268"/>
      <c r="C41" s="283">
        <f>COUNTA(C5:C40)</f>
        <v>21</v>
      </c>
      <c r="D41" s="284"/>
      <c r="E41" s="125">
        <f t="shared" ref="E41:M41" si="4">SUM(E5:E40)</f>
        <v>730040</v>
      </c>
      <c r="F41" s="126">
        <f t="shared" si="4"/>
        <v>213500</v>
      </c>
      <c r="G41" s="127">
        <f t="shared" si="4"/>
        <v>31.5</v>
      </c>
      <c r="H41" s="126">
        <f t="shared" si="4"/>
        <v>49234.5</v>
      </c>
      <c r="I41" s="126">
        <f t="shared" si="4"/>
        <v>4289</v>
      </c>
      <c r="J41" s="126">
        <f t="shared" si="4"/>
        <v>1382</v>
      </c>
      <c r="K41" s="128">
        <f t="shared" si="4"/>
        <v>152020</v>
      </c>
      <c r="L41" s="129">
        <f t="shared" si="4"/>
        <v>105000</v>
      </c>
      <c r="M41" s="130">
        <f t="shared" si="4"/>
        <v>210285.5</v>
      </c>
    </row>
    <row r="42" spans="1:13" ht="15.75" customHeight="1"/>
    <row r="43" spans="1:13" ht="15.75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5.75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5.75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5.75" customHeight="1" thickBot="1">
      <c r="A46" s="263" t="s">
        <v>18</v>
      </c>
      <c r="B46" s="264"/>
      <c r="C46" s="38">
        <f>C41</f>
        <v>21</v>
      </c>
      <c r="D46" s="49">
        <f t="shared" ref="D46:I46" si="5">COUNTIF($C5:$C35,D44)</f>
        <v>8</v>
      </c>
      <c r="E46" s="89">
        <f t="shared" si="5"/>
        <v>8</v>
      </c>
      <c r="F46" s="89">
        <f t="shared" si="5"/>
        <v>2</v>
      </c>
      <c r="G46" s="89">
        <f t="shared" si="5"/>
        <v>2</v>
      </c>
      <c r="H46" s="89">
        <f t="shared" si="5"/>
        <v>1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5.75" customHeight="1" thickBot="1">
      <c r="A47" s="265" t="s">
        <v>25</v>
      </c>
      <c r="B47" s="266"/>
      <c r="C47" s="39">
        <f>E41</f>
        <v>730040</v>
      </c>
      <c r="D47" s="51">
        <f t="shared" ref="D47:I47" si="6">SUMIF($C5:$C35,D44,$E5:$E35)</f>
        <v>282300</v>
      </c>
      <c r="E47" s="90">
        <f t="shared" si="6"/>
        <v>296600</v>
      </c>
      <c r="F47" s="90">
        <f t="shared" si="6"/>
        <v>80140</v>
      </c>
      <c r="G47" s="90">
        <f t="shared" si="6"/>
        <v>71000</v>
      </c>
      <c r="H47" s="90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5.75" customHeight="1" thickBot="1">
      <c r="A48" s="247" t="s">
        <v>20</v>
      </c>
      <c r="B48" s="248"/>
      <c r="C48" s="53">
        <f>M41</f>
        <v>210285.5</v>
      </c>
      <c r="D48" s="54">
        <f t="shared" ref="D48:I48" si="7">SUMIF($C5:$C35,D44,$M5:$M35)</f>
        <v>76076.5</v>
      </c>
      <c r="E48" s="91">
        <f t="shared" si="7"/>
        <v>103162.5</v>
      </c>
      <c r="F48" s="91">
        <f t="shared" si="7"/>
        <v>28366.5</v>
      </c>
      <c r="G48" s="91">
        <f t="shared" si="7"/>
        <v>28680</v>
      </c>
      <c r="H48" s="91">
        <f t="shared" si="7"/>
        <v>-26000</v>
      </c>
      <c r="I48" s="55">
        <f t="shared" si="7"/>
        <v>0</v>
      </c>
      <c r="K48" s="114" t="s">
        <v>37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730040</v>
      </c>
      <c r="F52" s="294">
        <v>367290</v>
      </c>
      <c r="G52" s="237">
        <v>55000</v>
      </c>
      <c r="H52" s="239">
        <v>25000</v>
      </c>
      <c r="I52" s="241">
        <f>K41</f>
        <v>152020</v>
      </c>
      <c r="J52" s="296">
        <f>L41</f>
        <v>105000</v>
      </c>
      <c r="K52" s="258">
        <v>0</v>
      </c>
      <c r="L52" s="305">
        <f>SUM(F52:K53)</f>
        <v>704310</v>
      </c>
      <c r="M52" s="301">
        <f>E52-L52</f>
        <v>25730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F52:F53"/>
    <mergeCell ref="J52:J53"/>
    <mergeCell ref="E52:E53"/>
    <mergeCell ref="M50:M51"/>
    <mergeCell ref="M52:M53"/>
    <mergeCell ref="L50:L51"/>
    <mergeCell ref="L52:L53"/>
    <mergeCell ref="K50:K51"/>
    <mergeCell ref="L3:L4"/>
    <mergeCell ref="M3:M4"/>
    <mergeCell ref="E3:E4"/>
    <mergeCell ref="F3:F4"/>
    <mergeCell ref="J3:J4"/>
    <mergeCell ref="A1:C1"/>
    <mergeCell ref="H50:H51"/>
    <mergeCell ref="I50:I51"/>
    <mergeCell ref="A46:B46"/>
    <mergeCell ref="A47:B47"/>
    <mergeCell ref="D44:D45"/>
    <mergeCell ref="A41:B41"/>
    <mergeCell ref="I44:I45"/>
    <mergeCell ref="F50:F51"/>
    <mergeCell ref="G1:J1"/>
    <mergeCell ref="A36:B40"/>
    <mergeCell ref="B3:B4"/>
    <mergeCell ref="E50:E51"/>
    <mergeCell ref="C41:D41"/>
    <mergeCell ref="L1:M1"/>
    <mergeCell ref="A3:A4"/>
    <mergeCell ref="C3:C4"/>
    <mergeCell ref="J50:J51"/>
    <mergeCell ref="G52:G53"/>
    <mergeCell ref="H52:H53"/>
    <mergeCell ref="I52:I53"/>
    <mergeCell ref="G50:G51"/>
    <mergeCell ref="E44:E45"/>
    <mergeCell ref="A48:B48"/>
    <mergeCell ref="C43:C45"/>
    <mergeCell ref="A43:B45"/>
    <mergeCell ref="K52:K53"/>
    <mergeCell ref="F44:F45"/>
    <mergeCell ref="G44:G45"/>
    <mergeCell ref="H44:H45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topLeftCell="A19"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60</v>
      </c>
      <c r="G1" s="273" t="s">
        <v>106</v>
      </c>
      <c r="H1" s="273"/>
      <c r="I1" s="273"/>
      <c r="J1" s="273"/>
      <c r="K1" s="145" t="s">
        <v>51</v>
      </c>
      <c r="L1" s="230" t="s">
        <v>107</v>
      </c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 t="s">
        <v>79</v>
      </c>
      <c r="D7" s="72"/>
      <c r="E7" s="213">
        <v>46000</v>
      </c>
      <c r="F7" s="66">
        <v>10400</v>
      </c>
      <c r="G7" s="214">
        <v>2.5</v>
      </c>
      <c r="H7" s="60">
        <f t="shared" si="0"/>
        <v>4062.5</v>
      </c>
      <c r="I7" s="209">
        <v>235</v>
      </c>
      <c r="J7" s="209">
        <v>67</v>
      </c>
      <c r="K7" s="69">
        <f t="shared" si="1"/>
        <v>7370</v>
      </c>
      <c r="L7" s="68">
        <v>5000</v>
      </c>
      <c r="M7" s="70">
        <f t="shared" si="2"/>
        <v>19167.5</v>
      </c>
    </row>
    <row r="8" spans="1:13" ht="18" customHeight="1">
      <c r="A8" s="21">
        <v>4</v>
      </c>
      <c r="B8" s="23">
        <f t="shared" si="3"/>
        <v>43438</v>
      </c>
      <c r="C8" s="64" t="s">
        <v>79</v>
      </c>
      <c r="D8" s="72"/>
      <c r="E8" s="213">
        <v>39850</v>
      </c>
      <c r="F8" s="66">
        <v>10400</v>
      </c>
      <c r="G8" s="214">
        <v>2</v>
      </c>
      <c r="H8" s="60">
        <f t="shared" si="0"/>
        <v>3250</v>
      </c>
      <c r="I8" s="209">
        <v>261</v>
      </c>
      <c r="J8" s="209">
        <v>82</v>
      </c>
      <c r="K8" s="69">
        <f t="shared" si="1"/>
        <v>9020</v>
      </c>
      <c r="L8" s="68">
        <v>5000</v>
      </c>
      <c r="M8" s="70">
        <f t="shared" si="2"/>
        <v>12180</v>
      </c>
    </row>
    <row r="9" spans="1:13" ht="18" customHeight="1">
      <c r="A9" s="21">
        <v>5</v>
      </c>
      <c r="B9" s="23">
        <f t="shared" si="3"/>
        <v>43439</v>
      </c>
      <c r="C9" s="64" t="s">
        <v>75</v>
      </c>
      <c r="D9" s="72"/>
      <c r="E9" s="213">
        <v>42600</v>
      </c>
      <c r="F9" s="66">
        <v>10400</v>
      </c>
      <c r="G9" s="214">
        <v>2.5</v>
      </c>
      <c r="H9" s="60">
        <f t="shared" si="0"/>
        <v>4062.5</v>
      </c>
      <c r="I9" s="209">
        <v>260</v>
      </c>
      <c r="J9" s="210">
        <v>87</v>
      </c>
      <c r="K9" s="69">
        <f t="shared" si="1"/>
        <v>9570</v>
      </c>
      <c r="L9" s="68">
        <v>5000</v>
      </c>
      <c r="M9" s="70">
        <f t="shared" si="2"/>
        <v>13567.5</v>
      </c>
    </row>
    <row r="10" spans="1:13" ht="18" customHeight="1">
      <c r="A10" s="21">
        <v>6</v>
      </c>
      <c r="B10" s="23">
        <f t="shared" si="3"/>
        <v>43440</v>
      </c>
      <c r="C10" s="64" t="s">
        <v>75</v>
      </c>
      <c r="D10" s="72"/>
      <c r="E10" s="213">
        <v>38000</v>
      </c>
      <c r="F10" s="66">
        <v>10400</v>
      </c>
      <c r="G10" s="214">
        <v>1.5</v>
      </c>
      <c r="H10" s="60">
        <f t="shared" si="0"/>
        <v>2437.5</v>
      </c>
      <c r="I10" s="209">
        <v>237</v>
      </c>
      <c r="J10" s="210">
        <v>68</v>
      </c>
      <c r="K10" s="69">
        <f t="shared" si="1"/>
        <v>7480</v>
      </c>
      <c r="L10" s="68">
        <v>5000</v>
      </c>
      <c r="M10" s="70">
        <f t="shared" si="2"/>
        <v>12682.5</v>
      </c>
    </row>
    <row r="11" spans="1:13" ht="18" customHeight="1">
      <c r="A11" s="21">
        <v>7</v>
      </c>
      <c r="B11" s="23">
        <f t="shared" si="3"/>
        <v>43441</v>
      </c>
      <c r="C11" s="64" t="s">
        <v>78</v>
      </c>
      <c r="D11" s="72"/>
      <c r="E11" s="213">
        <v>32400</v>
      </c>
      <c r="F11" s="66">
        <v>10400</v>
      </c>
      <c r="G11" s="214">
        <v>1.5</v>
      </c>
      <c r="H11" s="60">
        <f t="shared" si="0"/>
        <v>2437.5</v>
      </c>
      <c r="I11" s="209">
        <v>153</v>
      </c>
      <c r="J11" s="209">
        <v>49</v>
      </c>
      <c r="K11" s="69">
        <f t="shared" si="1"/>
        <v>5390</v>
      </c>
      <c r="L11" s="68">
        <v>5000</v>
      </c>
      <c r="M11" s="70">
        <f t="shared" si="2"/>
        <v>9172.5</v>
      </c>
    </row>
    <row r="12" spans="1:13" ht="18" customHeight="1">
      <c r="A12" s="21">
        <v>8</v>
      </c>
      <c r="B12" s="23">
        <f t="shared" si="3"/>
        <v>43442</v>
      </c>
      <c r="C12" s="64" t="s">
        <v>77</v>
      </c>
      <c r="D12" s="72"/>
      <c r="E12" s="213"/>
      <c r="F12" s="66">
        <v>10400</v>
      </c>
      <c r="G12" s="215"/>
      <c r="H12" s="60">
        <f t="shared" si="0"/>
        <v>0</v>
      </c>
      <c r="I12" s="211"/>
      <c r="J12" s="211"/>
      <c r="K12" s="69">
        <f t="shared" si="1"/>
        <v>0</v>
      </c>
      <c r="L12" s="68">
        <v>5000</v>
      </c>
      <c r="M12" s="70">
        <f t="shared" si="2"/>
        <v>-15400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209"/>
      <c r="F13" s="66"/>
      <c r="G13" s="215"/>
      <c r="H13" s="60">
        <f t="shared" si="0"/>
        <v>0</v>
      </c>
      <c r="I13" s="211"/>
      <c r="J13" s="211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 t="s">
        <v>79</v>
      </c>
      <c r="D14" s="71"/>
      <c r="E14" s="209">
        <v>49800</v>
      </c>
      <c r="F14" s="66">
        <v>10400</v>
      </c>
      <c r="G14" s="215">
        <v>2.5</v>
      </c>
      <c r="H14" s="60">
        <f t="shared" si="0"/>
        <v>4062.5</v>
      </c>
      <c r="I14" s="211">
        <v>180</v>
      </c>
      <c r="J14" s="211">
        <v>50</v>
      </c>
      <c r="K14" s="69">
        <f t="shared" si="1"/>
        <v>5500</v>
      </c>
      <c r="L14" s="68">
        <v>5000</v>
      </c>
      <c r="M14" s="70">
        <f t="shared" si="2"/>
        <v>24837.5</v>
      </c>
    </row>
    <row r="15" spans="1:13" ht="18" customHeight="1">
      <c r="A15" s="21">
        <v>11</v>
      </c>
      <c r="B15" s="23">
        <f t="shared" si="3"/>
        <v>43445</v>
      </c>
      <c r="C15" s="64" t="s">
        <v>79</v>
      </c>
      <c r="D15" s="72"/>
      <c r="E15" s="209">
        <v>56200</v>
      </c>
      <c r="F15" s="66">
        <v>10400</v>
      </c>
      <c r="G15" s="215">
        <v>2</v>
      </c>
      <c r="H15" s="60">
        <f t="shared" si="0"/>
        <v>3250</v>
      </c>
      <c r="I15" s="211">
        <v>257</v>
      </c>
      <c r="J15" s="211">
        <v>74</v>
      </c>
      <c r="K15" s="69">
        <f t="shared" si="1"/>
        <v>8140</v>
      </c>
      <c r="L15" s="68">
        <v>5000</v>
      </c>
      <c r="M15" s="70">
        <f t="shared" si="2"/>
        <v>29410</v>
      </c>
    </row>
    <row r="16" spans="1:13" ht="18" customHeight="1">
      <c r="A16" s="21">
        <v>12</v>
      </c>
      <c r="B16" s="23">
        <f t="shared" si="3"/>
        <v>43446</v>
      </c>
      <c r="C16" s="64" t="s">
        <v>75</v>
      </c>
      <c r="D16" s="72"/>
      <c r="E16" s="209">
        <v>47200</v>
      </c>
      <c r="F16" s="66">
        <v>10400</v>
      </c>
      <c r="G16" s="215">
        <v>3.5</v>
      </c>
      <c r="H16" s="60">
        <f t="shared" si="0"/>
        <v>5687.5</v>
      </c>
      <c r="I16" s="211">
        <v>283</v>
      </c>
      <c r="J16" s="211">
        <v>109</v>
      </c>
      <c r="K16" s="69">
        <f t="shared" si="1"/>
        <v>11990</v>
      </c>
      <c r="L16" s="68">
        <v>5000</v>
      </c>
      <c r="M16" s="70">
        <f t="shared" si="2"/>
        <v>14122.5</v>
      </c>
    </row>
    <row r="17" spans="1:13" ht="18" customHeight="1">
      <c r="A17" s="21">
        <v>13</v>
      </c>
      <c r="B17" s="23">
        <f t="shared" si="3"/>
        <v>43447</v>
      </c>
      <c r="C17" s="64" t="s">
        <v>75</v>
      </c>
      <c r="D17" s="72"/>
      <c r="E17" s="209">
        <v>32400</v>
      </c>
      <c r="F17" s="66">
        <v>10400</v>
      </c>
      <c r="G17" s="215">
        <v>1</v>
      </c>
      <c r="H17" s="60">
        <f t="shared" si="0"/>
        <v>1625</v>
      </c>
      <c r="I17" s="211">
        <v>179</v>
      </c>
      <c r="J17" s="211">
        <v>59</v>
      </c>
      <c r="K17" s="69">
        <f t="shared" si="1"/>
        <v>6490</v>
      </c>
      <c r="L17" s="68">
        <v>5000</v>
      </c>
      <c r="M17" s="70">
        <f t="shared" si="2"/>
        <v>8885</v>
      </c>
    </row>
    <row r="18" spans="1:13" ht="18" customHeight="1">
      <c r="A18" s="21">
        <v>14</v>
      </c>
      <c r="B18" s="23">
        <f t="shared" si="3"/>
        <v>43448</v>
      </c>
      <c r="C18" s="64" t="s">
        <v>77</v>
      </c>
      <c r="D18" s="72"/>
      <c r="E18" s="209"/>
      <c r="F18" s="66">
        <v>10400</v>
      </c>
      <c r="G18" s="215">
        <v>0</v>
      </c>
      <c r="H18" s="60">
        <f t="shared" si="0"/>
        <v>0</v>
      </c>
      <c r="I18" s="211">
        <v>98</v>
      </c>
      <c r="J18" s="211">
        <v>50</v>
      </c>
      <c r="K18" s="69">
        <f t="shared" si="1"/>
        <v>5500</v>
      </c>
      <c r="L18" s="68">
        <v>5000</v>
      </c>
      <c r="M18" s="70">
        <f t="shared" si="2"/>
        <v>-20900</v>
      </c>
    </row>
    <row r="19" spans="1:13" ht="18" customHeight="1">
      <c r="A19" s="21">
        <v>15</v>
      </c>
      <c r="B19" s="23">
        <f t="shared" si="3"/>
        <v>43449</v>
      </c>
      <c r="C19" s="64"/>
      <c r="D19" s="75"/>
      <c r="E19" s="209"/>
      <c r="F19" s="66"/>
      <c r="G19" s="215"/>
      <c r="H19" s="60">
        <f t="shared" si="0"/>
        <v>0</v>
      </c>
      <c r="I19" s="211"/>
      <c r="J19" s="211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2"/>
      <c r="E20" s="209"/>
      <c r="F20" s="66"/>
      <c r="G20" s="215"/>
      <c r="H20" s="60">
        <f t="shared" si="0"/>
        <v>0</v>
      </c>
      <c r="I20" s="211"/>
      <c r="J20" s="211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 t="s">
        <v>76</v>
      </c>
      <c r="D21" s="72"/>
      <c r="E21" s="209">
        <v>41400</v>
      </c>
      <c r="F21" s="66">
        <v>10400</v>
      </c>
      <c r="G21" s="215">
        <v>1</v>
      </c>
      <c r="H21" s="60">
        <f t="shared" si="0"/>
        <v>1625</v>
      </c>
      <c r="I21" s="211">
        <v>193</v>
      </c>
      <c r="J21" s="211">
        <v>59</v>
      </c>
      <c r="K21" s="69">
        <f t="shared" si="1"/>
        <v>6490</v>
      </c>
      <c r="L21" s="68">
        <v>5000</v>
      </c>
      <c r="M21" s="70">
        <f t="shared" si="2"/>
        <v>17885</v>
      </c>
    </row>
    <row r="22" spans="1:13" ht="18" customHeight="1">
      <c r="A22" s="21">
        <v>18</v>
      </c>
      <c r="B22" s="23">
        <f t="shared" si="3"/>
        <v>43452</v>
      </c>
      <c r="C22" s="64" t="s">
        <v>76</v>
      </c>
      <c r="D22" s="72"/>
      <c r="E22" s="210">
        <v>36000</v>
      </c>
      <c r="F22" s="66">
        <v>10400</v>
      </c>
      <c r="G22" s="215">
        <v>2.5</v>
      </c>
      <c r="H22" s="60">
        <f t="shared" si="0"/>
        <v>4062.5</v>
      </c>
      <c r="I22" s="211">
        <v>228</v>
      </c>
      <c r="J22" s="211">
        <v>68</v>
      </c>
      <c r="K22" s="69">
        <f t="shared" si="1"/>
        <v>7480</v>
      </c>
      <c r="L22" s="68">
        <v>5000</v>
      </c>
      <c r="M22" s="70">
        <f t="shared" si="2"/>
        <v>9057.5</v>
      </c>
    </row>
    <row r="23" spans="1:13" ht="18" customHeight="1">
      <c r="A23" s="21">
        <v>19</v>
      </c>
      <c r="B23" s="23">
        <f t="shared" si="3"/>
        <v>43453</v>
      </c>
      <c r="C23" s="64" t="s">
        <v>75</v>
      </c>
      <c r="D23" s="72"/>
      <c r="E23" s="209">
        <v>43200</v>
      </c>
      <c r="F23" s="66">
        <v>10400</v>
      </c>
      <c r="G23" s="215">
        <v>2</v>
      </c>
      <c r="H23" s="60">
        <f t="shared" si="0"/>
        <v>3250</v>
      </c>
      <c r="I23" s="211">
        <v>343</v>
      </c>
      <c r="J23" s="211">
        <v>117</v>
      </c>
      <c r="K23" s="69">
        <f t="shared" si="1"/>
        <v>12870</v>
      </c>
      <c r="L23" s="68">
        <v>5000</v>
      </c>
      <c r="M23" s="70">
        <f t="shared" si="2"/>
        <v>11680</v>
      </c>
    </row>
    <row r="24" spans="1:13" ht="18" customHeight="1">
      <c r="A24" s="21">
        <v>20</v>
      </c>
      <c r="B24" s="23">
        <f t="shared" si="3"/>
        <v>43454</v>
      </c>
      <c r="C24" s="64" t="s">
        <v>75</v>
      </c>
      <c r="D24" s="72"/>
      <c r="E24" s="209">
        <v>36000</v>
      </c>
      <c r="F24" s="66">
        <v>10400</v>
      </c>
      <c r="G24" s="215">
        <v>1.5</v>
      </c>
      <c r="H24" s="60">
        <f t="shared" si="0"/>
        <v>2437.5</v>
      </c>
      <c r="I24" s="211">
        <v>237</v>
      </c>
      <c r="J24" s="211">
        <v>53</v>
      </c>
      <c r="K24" s="69">
        <f t="shared" si="1"/>
        <v>5830</v>
      </c>
      <c r="L24" s="68">
        <v>5000</v>
      </c>
      <c r="M24" s="70">
        <f t="shared" si="2"/>
        <v>12332.5</v>
      </c>
    </row>
    <row r="25" spans="1:13" ht="18" customHeight="1">
      <c r="A25" s="21">
        <v>21</v>
      </c>
      <c r="B25" s="23">
        <f t="shared" si="3"/>
        <v>43455</v>
      </c>
      <c r="C25" s="64" t="s">
        <v>77</v>
      </c>
      <c r="D25" s="72"/>
      <c r="E25" s="209"/>
      <c r="F25" s="66">
        <v>10400</v>
      </c>
      <c r="G25" s="215"/>
      <c r="H25" s="60">
        <f t="shared" si="0"/>
        <v>0</v>
      </c>
      <c r="I25" s="211">
        <v>109</v>
      </c>
      <c r="J25" s="211">
        <v>60</v>
      </c>
      <c r="K25" s="69">
        <f t="shared" si="1"/>
        <v>6600</v>
      </c>
      <c r="L25" s="68">
        <v>5000</v>
      </c>
      <c r="M25" s="70">
        <f t="shared" si="2"/>
        <v>-22000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209"/>
      <c r="F26" s="66"/>
      <c r="G26" s="215"/>
      <c r="H26" s="60">
        <f t="shared" si="0"/>
        <v>0</v>
      </c>
      <c r="I26" s="211"/>
      <c r="J26" s="211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209"/>
      <c r="F27" s="66"/>
      <c r="G27" s="215"/>
      <c r="H27" s="60">
        <f t="shared" si="0"/>
        <v>0</v>
      </c>
      <c r="I27" s="211"/>
      <c r="J27" s="212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 t="s">
        <v>79</v>
      </c>
      <c r="D28" s="72"/>
      <c r="E28" s="209">
        <v>39000</v>
      </c>
      <c r="F28" s="66">
        <v>10400</v>
      </c>
      <c r="G28" s="215">
        <v>1</v>
      </c>
      <c r="H28" s="60">
        <f t="shared" si="0"/>
        <v>1625</v>
      </c>
      <c r="I28" s="209">
        <v>190</v>
      </c>
      <c r="J28" s="210">
        <v>60</v>
      </c>
      <c r="K28" s="69">
        <f t="shared" si="1"/>
        <v>6600</v>
      </c>
      <c r="L28" s="68">
        <v>5000</v>
      </c>
      <c r="M28" s="70">
        <f t="shared" si="2"/>
        <v>15375</v>
      </c>
    </row>
    <row r="29" spans="1:13" ht="18" customHeight="1">
      <c r="A29" s="21">
        <v>25</v>
      </c>
      <c r="B29" s="23">
        <f t="shared" si="3"/>
        <v>43459</v>
      </c>
      <c r="C29" s="64" t="s">
        <v>79</v>
      </c>
      <c r="D29" s="72"/>
      <c r="E29" s="209">
        <v>41000</v>
      </c>
      <c r="F29" s="66">
        <v>10400</v>
      </c>
      <c r="G29" s="215">
        <v>1.5</v>
      </c>
      <c r="H29" s="60">
        <f t="shared" si="0"/>
        <v>2437.5</v>
      </c>
      <c r="I29" s="209">
        <v>237</v>
      </c>
      <c r="J29" s="210">
        <v>68</v>
      </c>
      <c r="K29" s="69">
        <f t="shared" si="1"/>
        <v>7480</v>
      </c>
      <c r="L29" s="68">
        <v>5000</v>
      </c>
      <c r="M29" s="70">
        <f t="shared" si="2"/>
        <v>15682.5</v>
      </c>
    </row>
    <row r="30" spans="1:13" ht="18" customHeight="1">
      <c r="A30" s="21">
        <v>26</v>
      </c>
      <c r="B30" s="23">
        <f t="shared" si="3"/>
        <v>43460</v>
      </c>
      <c r="C30" s="64" t="s">
        <v>75</v>
      </c>
      <c r="D30" s="72"/>
      <c r="E30" s="210">
        <v>38500</v>
      </c>
      <c r="F30" s="66">
        <v>10400</v>
      </c>
      <c r="G30" s="215">
        <v>1.5</v>
      </c>
      <c r="H30" s="60">
        <f t="shared" si="0"/>
        <v>2437.5</v>
      </c>
      <c r="I30" s="211">
        <v>158</v>
      </c>
      <c r="J30" s="211">
        <v>57</v>
      </c>
      <c r="K30" s="69">
        <f t="shared" si="1"/>
        <v>6270</v>
      </c>
      <c r="L30" s="68">
        <v>5000</v>
      </c>
      <c r="M30" s="70">
        <f t="shared" si="2"/>
        <v>14392.5</v>
      </c>
    </row>
    <row r="31" spans="1:13" ht="18" customHeight="1">
      <c r="A31" s="21">
        <v>27</v>
      </c>
      <c r="B31" s="23">
        <f t="shared" si="3"/>
        <v>43461</v>
      </c>
      <c r="C31" s="64" t="s">
        <v>75</v>
      </c>
      <c r="D31" s="72"/>
      <c r="E31" s="209">
        <v>59000</v>
      </c>
      <c r="F31" s="66">
        <v>10400</v>
      </c>
      <c r="G31" s="215">
        <v>2.5</v>
      </c>
      <c r="H31" s="60">
        <f t="shared" si="0"/>
        <v>4062.5</v>
      </c>
      <c r="I31" s="211">
        <v>190</v>
      </c>
      <c r="J31" s="211">
        <v>62</v>
      </c>
      <c r="K31" s="69">
        <f t="shared" si="1"/>
        <v>6820</v>
      </c>
      <c r="L31" s="68">
        <v>5000</v>
      </c>
      <c r="M31" s="70">
        <f t="shared" si="2"/>
        <v>32717.5</v>
      </c>
    </row>
    <row r="32" spans="1:13" ht="18" customHeight="1">
      <c r="A32" s="21">
        <v>28</v>
      </c>
      <c r="B32" s="23">
        <f t="shared" si="3"/>
        <v>43462</v>
      </c>
      <c r="C32" s="64" t="s">
        <v>76</v>
      </c>
      <c r="D32" s="72"/>
      <c r="E32" s="209">
        <v>64800</v>
      </c>
      <c r="F32" s="66">
        <v>10400</v>
      </c>
      <c r="G32" s="215">
        <v>3</v>
      </c>
      <c r="H32" s="60">
        <f t="shared" si="0"/>
        <v>4875</v>
      </c>
      <c r="I32" s="211">
        <v>370</v>
      </c>
      <c r="J32" s="211">
        <v>120</v>
      </c>
      <c r="K32" s="69">
        <f t="shared" si="1"/>
        <v>13200</v>
      </c>
      <c r="L32" s="68">
        <v>5000</v>
      </c>
      <c r="M32" s="70">
        <f t="shared" si="2"/>
        <v>31325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215"/>
      <c r="H33" s="60">
        <f t="shared" si="0"/>
        <v>0</v>
      </c>
      <c r="I33" s="211"/>
      <c r="J33" s="211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215"/>
      <c r="H34" s="60">
        <f t="shared" si="0"/>
        <v>0</v>
      </c>
      <c r="I34" s="211"/>
      <c r="J34" s="211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21</v>
      </c>
      <c r="D41" s="284"/>
      <c r="E41" s="125">
        <f t="shared" ref="E41:M41" si="4">SUM(E5:E40)</f>
        <v>783350</v>
      </c>
      <c r="F41" s="126">
        <f t="shared" si="4"/>
        <v>218400</v>
      </c>
      <c r="G41" s="127">
        <f t="shared" si="4"/>
        <v>35.5</v>
      </c>
      <c r="H41" s="126">
        <f t="shared" si="4"/>
        <v>57687.5</v>
      </c>
      <c r="I41" s="126">
        <f t="shared" si="4"/>
        <v>4398</v>
      </c>
      <c r="J41" s="126">
        <f t="shared" si="4"/>
        <v>1419</v>
      </c>
      <c r="K41" s="128">
        <f t="shared" si="4"/>
        <v>156090</v>
      </c>
      <c r="L41" s="129">
        <f t="shared" si="4"/>
        <v>105000</v>
      </c>
      <c r="M41" s="130">
        <f t="shared" si="4"/>
        <v>246172.5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10400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14040</v>
      </c>
    </row>
    <row r="46" spans="1:13" ht="18" customHeight="1" thickBot="1">
      <c r="A46" s="263" t="s">
        <v>18</v>
      </c>
      <c r="B46" s="264"/>
      <c r="C46" s="38">
        <f>C41</f>
        <v>21</v>
      </c>
      <c r="D46" s="95">
        <f t="shared" ref="D46:I46" si="5">COUNTIF($C5:$C35,D44)</f>
        <v>8</v>
      </c>
      <c r="E46" s="95">
        <f t="shared" si="5"/>
        <v>3</v>
      </c>
      <c r="F46" s="95">
        <f t="shared" si="5"/>
        <v>1</v>
      </c>
      <c r="G46" s="95">
        <f t="shared" si="5"/>
        <v>6</v>
      </c>
      <c r="H46" s="95">
        <f t="shared" si="5"/>
        <v>3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15600</v>
      </c>
    </row>
    <row r="47" spans="1:13" ht="18" customHeight="1" thickBot="1">
      <c r="A47" s="265" t="s">
        <v>25</v>
      </c>
      <c r="B47" s="266"/>
      <c r="C47" s="39">
        <f>E41</f>
        <v>783350</v>
      </c>
      <c r="D47" s="96">
        <f t="shared" ref="D47:I47" si="6">SUMIF($C5:$C35,D44,$E5:$E35)</f>
        <v>336900</v>
      </c>
      <c r="E47" s="96">
        <f t="shared" si="6"/>
        <v>142200</v>
      </c>
      <c r="F47" s="96">
        <f t="shared" si="6"/>
        <v>32400</v>
      </c>
      <c r="G47" s="96">
        <f t="shared" si="6"/>
        <v>271850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1300</v>
      </c>
    </row>
    <row r="48" spans="1:13" ht="18" customHeight="1" thickBot="1">
      <c r="A48" s="247" t="s">
        <v>20</v>
      </c>
      <c r="B48" s="248"/>
      <c r="C48" s="53">
        <f>M41</f>
        <v>246172.5</v>
      </c>
      <c r="D48" s="94">
        <f t="shared" ref="D48:I48" si="7">SUMIF($C5:$C35,D44,$M5:$M35)</f>
        <v>120380</v>
      </c>
      <c r="E48" s="94">
        <f t="shared" si="7"/>
        <v>58267.5</v>
      </c>
      <c r="F48" s="94">
        <f t="shared" si="7"/>
        <v>9172.5</v>
      </c>
      <c r="G48" s="94">
        <f t="shared" si="7"/>
        <v>116652.5</v>
      </c>
      <c r="H48" s="94">
        <f t="shared" si="7"/>
        <v>-58300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1625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783350</v>
      </c>
      <c r="F52" s="294">
        <v>405000</v>
      </c>
      <c r="G52" s="237">
        <v>60000</v>
      </c>
      <c r="H52" s="239">
        <v>30000</v>
      </c>
      <c r="I52" s="241">
        <f>K41</f>
        <v>156090</v>
      </c>
      <c r="J52" s="296">
        <f>L41</f>
        <v>105000</v>
      </c>
      <c r="K52" s="258">
        <v>0</v>
      </c>
      <c r="L52" s="305">
        <f>SUM(F52:K53)</f>
        <v>756090</v>
      </c>
      <c r="M52" s="301">
        <f>E52-L52</f>
        <v>27260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topLeftCell="A16"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61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62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63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5"/>
  <sheetViews>
    <sheetView zoomScale="90" zoomScaleNormal="90" workbookViewId="0">
      <selection activeCell="D1" sqref="D1"/>
    </sheetView>
  </sheetViews>
  <sheetFormatPr defaultRowHeight="13.5" customHeight="1"/>
  <cols>
    <col min="1" max="2" width="4.625" customWidth="1"/>
    <col min="3" max="4" width="8.625" customWidth="1"/>
    <col min="5" max="13" width="9.125" customWidth="1"/>
  </cols>
  <sheetData>
    <row r="1" spans="1:13" ht="21" customHeight="1">
      <c r="A1" s="260">
        <f>月次集計表!Q1</f>
        <v>43435</v>
      </c>
      <c r="B1" s="260"/>
      <c r="C1" s="260"/>
      <c r="D1" s="6"/>
      <c r="E1" s="146"/>
      <c r="F1" s="145" t="s">
        <v>64</v>
      </c>
      <c r="G1" s="273"/>
      <c r="H1" s="273"/>
      <c r="I1" s="273"/>
      <c r="J1" s="273"/>
      <c r="K1" s="145" t="s">
        <v>51</v>
      </c>
      <c r="L1" s="230"/>
      <c r="M1" s="230"/>
    </row>
    <row r="2" spans="1:13" ht="12.75" customHeight="1">
      <c r="A2" s="1"/>
      <c r="B2" s="1"/>
      <c r="C2" s="1"/>
      <c r="D2" s="1"/>
      <c r="G2" s="2"/>
      <c r="I2" s="3"/>
      <c r="J2" s="3"/>
      <c r="K2" s="4"/>
      <c r="L2" s="3"/>
      <c r="M2" s="5"/>
    </row>
    <row r="3" spans="1:13" ht="15.95" customHeight="1" thickBot="1">
      <c r="A3" s="231" t="s">
        <v>9</v>
      </c>
      <c r="B3" s="243" t="s">
        <v>10</v>
      </c>
      <c r="C3" s="233" t="s">
        <v>5</v>
      </c>
      <c r="D3" s="18"/>
      <c r="E3" s="289" t="s">
        <v>25</v>
      </c>
      <c r="F3" s="291" t="s">
        <v>45</v>
      </c>
      <c r="G3" s="100" t="s">
        <v>42</v>
      </c>
      <c r="H3" s="124" t="s">
        <v>43</v>
      </c>
      <c r="I3" s="101" t="s">
        <v>23</v>
      </c>
      <c r="J3" s="231" t="s">
        <v>0</v>
      </c>
      <c r="K3" s="131" t="s">
        <v>46</v>
      </c>
      <c r="L3" s="285" t="s">
        <v>13</v>
      </c>
      <c r="M3" s="287" t="s">
        <v>20</v>
      </c>
    </row>
    <row r="4" spans="1:13" ht="15.95" customHeight="1" thickBot="1">
      <c r="A4" s="232"/>
      <c r="B4" s="280"/>
      <c r="C4" s="234"/>
      <c r="D4" s="19" t="s">
        <v>12</v>
      </c>
      <c r="E4" s="290"/>
      <c r="F4" s="292"/>
      <c r="G4" s="34" t="s">
        <v>1</v>
      </c>
      <c r="H4" s="98" t="s">
        <v>3</v>
      </c>
      <c r="I4" s="102" t="s">
        <v>24</v>
      </c>
      <c r="J4" s="293"/>
      <c r="K4" s="99">
        <v>110</v>
      </c>
      <c r="L4" s="286"/>
      <c r="M4" s="288"/>
    </row>
    <row r="5" spans="1:13" ht="18" customHeight="1">
      <c r="A5" s="20">
        <v>1</v>
      </c>
      <c r="B5" s="22">
        <f>DATE(YEAR(A$1),MONTH(A$1),A5)</f>
        <v>43435</v>
      </c>
      <c r="C5" s="56"/>
      <c r="D5" s="57"/>
      <c r="E5" s="58"/>
      <c r="F5" s="58"/>
      <c r="G5" s="59"/>
      <c r="H5" s="60">
        <f t="shared" ref="H5:H40" si="0">G5*M$48</f>
        <v>0</v>
      </c>
      <c r="I5" s="61"/>
      <c r="J5" s="61"/>
      <c r="K5" s="62">
        <f t="shared" ref="K5:K40" si="1">+J5*$K$4</f>
        <v>0</v>
      </c>
      <c r="L5" s="61"/>
      <c r="M5" s="63">
        <f t="shared" ref="M5:M35" si="2">+E5-F5-H5-K5-L5</f>
        <v>0</v>
      </c>
    </row>
    <row r="6" spans="1:13" ht="18" customHeight="1">
      <c r="A6" s="21">
        <v>2</v>
      </c>
      <c r="B6" s="23">
        <f t="shared" ref="B6:B32" si="3">DATE(YEAR(A$1),MONTH(A$1),A6)</f>
        <v>43436</v>
      </c>
      <c r="C6" s="64"/>
      <c r="D6" s="65"/>
      <c r="E6" s="66"/>
      <c r="F6" s="66"/>
      <c r="G6" s="67"/>
      <c r="H6" s="60">
        <f t="shared" si="0"/>
        <v>0</v>
      </c>
      <c r="I6" s="68"/>
      <c r="J6" s="68"/>
      <c r="K6" s="69">
        <f t="shared" si="1"/>
        <v>0</v>
      </c>
      <c r="L6" s="68"/>
      <c r="M6" s="70">
        <f t="shared" si="2"/>
        <v>0</v>
      </c>
    </row>
    <row r="7" spans="1:13" ht="18" customHeight="1">
      <c r="A7" s="21">
        <v>3</v>
      </c>
      <c r="B7" s="23">
        <f t="shared" si="3"/>
        <v>43437</v>
      </c>
      <c r="C7" s="64"/>
      <c r="D7" s="71"/>
      <c r="E7" s="66"/>
      <c r="F7" s="66"/>
      <c r="G7" s="67"/>
      <c r="H7" s="60">
        <f t="shared" si="0"/>
        <v>0</v>
      </c>
      <c r="I7" s="68"/>
      <c r="J7" s="68"/>
      <c r="K7" s="69">
        <f t="shared" si="1"/>
        <v>0</v>
      </c>
      <c r="L7" s="68"/>
      <c r="M7" s="70">
        <f t="shared" si="2"/>
        <v>0</v>
      </c>
    </row>
    <row r="8" spans="1:13" ht="18" customHeight="1">
      <c r="A8" s="21">
        <v>4</v>
      </c>
      <c r="B8" s="23">
        <f t="shared" si="3"/>
        <v>43438</v>
      </c>
      <c r="C8" s="64"/>
      <c r="D8" s="72"/>
      <c r="E8" s="66"/>
      <c r="F8" s="66"/>
      <c r="G8" s="67"/>
      <c r="H8" s="60">
        <f t="shared" si="0"/>
        <v>0</v>
      </c>
      <c r="I8" s="68"/>
      <c r="J8" s="68"/>
      <c r="K8" s="69">
        <f t="shared" si="1"/>
        <v>0</v>
      </c>
      <c r="L8" s="68"/>
      <c r="M8" s="70">
        <f t="shared" si="2"/>
        <v>0</v>
      </c>
    </row>
    <row r="9" spans="1:13" ht="18" customHeight="1">
      <c r="A9" s="21">
        <v>5</v>
      </c>
      <c r="B9" s="23">
        <f t="shared" si="3"/>
        <v>43439</v>
      </c>
      <c r="C9" s="64"/>
      <c r="D9" s="72"/>
      <c r="E9" s="66"/>
      <c r="F9" s="66"/>
      <c r="G9" s="67"/>
      <c r="H9" s="60">
        <f t="shared" si="0"/>
        <v>0</v>
      </c>
      <c r="I9" s="68"/>
      <c r="J9" s="73"/>
      <c r="K9" s="69">
        <f t="shared" si="1"/>
        <v>0</v>
      </c>
      <c r="L9" s="68"/>
      <c r="M9" s="70">
        <f t="shared" si="2"/>
        <v>0</v>
      </c>
    </row>
    <row r="10" spans="1:13" ht="18" customHeight="1">
      <c r="A10" s="21">
        <v>6</v>
      </c>
      <c r="B10" s="23">
        <f t="shared" si="3"/>
        <v>43440</v>
      </c>
      <c r="C10" s="64"/>
      <c r="D10" s="72"/>
      <c r="E10" s="66"/>
      <c r="F10" s="66"/>
      <c r="G10" s="67"/>
      <c r="H10" s="60">
        <f t="shared" si="0"/>
        <v>0</v>
      </c>
      <c r="I10" s="68"/>
      <c r="J10" s="73"/>
      <c r="K10" s="69">
        <f t="shared" si="1"/>
        <v>0</v>
      </c>
      <c r="L10" s="68"/>
      <c r="M10" s="70">
        <f t="shared" si="2"/>
        <v>0</v>
      </c>
    </row>
    <row r="11" spans="1:13" ht="18" customHeight="1">
      <c r="A11" s="21">
        <v>7</v>
      </c>
      <c r="B11" s="23">
        <f t="shared" si="3"/>
        <v>43441</v>
      </c>
      <c r="C11" s="64"/>
      <c r="D11" s="72"/>
      <c r="E11" s="66"/>
      <c r="F11" s="66"/>
      <c r="G11" s="67"/>
      <c r="H11" s="60">
        <f t="shared" si="0"/>
        <v>0</v>
      </c>
      <c r="I11" s="68"/>
      <c r="J11" s="68"/>
      <c r="K11" s="69">
        <f t="shared" si="1"/>
        <v>0</v>
      </c>
      <c r="L11" s="68"/>
      <c r="M11" s="70">
        <f t="shared" si="2"/>
        <v>0</v>
      </c>
    </row>
    <row r="12" spans="1:13" ht="18" customHeight="1">
      <c r="A12" s="21">
        <v>8</v>
      </c>
      <c r="B12" s="23">
        <f t="shared" si="3"/>
        <v>43442</v>
      </c>
      <c r="C12" s="64"/>
      <c r="D12" s="72"/>
      <c r="E12" s="147"/>
      <c r="F12" s="147"/>
      <c r="G12" s="148"/>
      <c r="H12" s="60">
        <f t="shared" si="0"/>
        <v>0</v>
      </c>
      <c r="I12" s="74"/>
      <c r="J12" s="74"/>
      <c r="K12" s="69">
        <f t="shared" si="1"/>
        <v>0</v>
      </c>
      <c r="L12" s="68"/>
      <c r="M12" s="70">
        <f t="shared" si="2"/>
        <v>0</v>
      </c>
    </row>
    <row r="13" spans="1:13" ht="18" customHeight="1">
      <c r="A13" s="21">
        <v>9</v>
      </c>
      <c r="B13" s="23">
        <f t="shared" si="3"/>
        <v>43443</v>
      </c>
      <c r="C13" s="64"/>
      <c r="D13" s="72"/>
      <c r="E13" s="68"/>
      <c r="F13" s="66"/>
      <c r="G13" s="148"/>
      <c r="H13" s="60">
        <f t="shared" si="0"/>
        <v>0</v>
      </c>
      <c r="I13" s="74"/>
      <c r="J13" s="74"/>
      <c r="K13" s="69">
        <f t="shared" si="1"/>
        <v>0</v>
      </c>
      <c r="L13" s="68"/>
      <c r="M13" s="70">
        <f t="shared" si="2"/>
        <v>0</v>
      </c>
    </row>
    <row r="14" spans="1:13" ht="18" customHeight="1">
      <c r="A14" s="21">
        <v>10</v>
      </c>
      <c r="B14" s="23">
        <f t="shared" si="3"/>
        <v>43444</v>
      </c>
      <c r="C14" s="64"/>
      <c r="D14" s="72"/>
      <c r="E14" s="68"/>
      <c r="F14" s="66"/>
      <c r="G14" s="148"/>
      <c r="H14" s="60">
        <f t="shared" si="0"/>
        <v>0</v>
      </c>
      <c r="I14" s="74"/>
      <c r="J14" s="74"/>
      <c r="K14" s="69">
        <f t="shared" si="1"/>
        <v>0</v>
      </c>
      <c r="L14" s="68"/>
      <c r="M14" s="70">
        <f t="shared" si="2"/>
        <v>0</v>
      </c>
    </row>
    <row r="15" spans="1:13" ht="18" customHeight="1">
      <c r="A15" s="21">
        <v>11</v>
      </c>
      <c r="B15" s="23">
        <f t="shared" si="3"/>
        <v>43445</v>
      </c>
      <c r="C15" s="64"/>
      <c r="D15" s="71"/>
      <c r="E15" s="68"/>
      <c r="F15" s="66"/>
      <c r="G15" s="148"/>
      <c r="H15" s="60">
        <f t="shared" si="0"/>
        <v>0</v>
      </c>
      <c r="I15" s="74"/>
      <c r="J15" s="74"/>
      <c r="K15" s="69">
        <f t="shared" si="1"/>
        <v>0</v>
      </c>
      <c r="L15" s="68"/>
      <c r="M15" s="70">
        <f t="shared" si="2"/>
        <v>0</v>
      </c>
    </row>
    <row r="16" spans="1:13" ht="18" customHeight="1">
      <c r="A16" s="21">
        <v>12</v>
      </c>
      <c r="B16" s="23">
        <f t="shared" si="3"/>
        <v>43446</v>
      </c>
      <c r="C16" s="64"/>
      <c r="D16" s="72"/>
      <c r="E16" s="68"/>
      <c r="F16" s="66"/>
      <c r="G16" s="148"/>
      <c r="H16" s="60">
        <f t="shared" si="0"/>
        <v>0</v>
      </c>
      <c r="I16" s="74"/>
      <c r="J16" s="74"/>
      <c r="K16" s="69">
        <f t="shared" si="1"/>
        <v>0</v>
      </c>
      <c r="L16" s="68"/>
      <c r="M16" s="70">
        <f t="shared" si="2"/>
        <v>0</v>
      </c>
    </row>
    <row r="17" spans="1:13" ht="18" customHeight="1">
      <c r="A17" s="21">
        <v>13</v>
      </c>
      <c r="B17" s="23">
        <f t="shared" si="3"/>
        <v>43447</v>
      </c>
      <c r="C17" s="64"/>
      <c r="D17" s="72"/>
      <c r="E17" s="68"/>
      <c r="F17" s="66"/>
      <c r="G17" s="148"/>
      <c r="H17" s="60">
        <f t="shared" si="0"/>
        <v>0</v>
      </c>
      <c r="I17" s="74"/>
      <c r="J17" s="74"/>
      <c r="K17" s="69">
        <f t="shared" si="1"/>
        <v>0</v>
      </c>
      <c r="L17" s="68"/>
      <c r="M17" s="70">
        <f t="shared" si="2"/>
        <v>0</v>
      </c>
    </row>
    <row r="18" spans="1:13" ht="18" customHeight="1">
      <c r="A18" s="21">
        <v>14</v>
      </c>
      <c r="B18" s="23">
        <f t="shared" si="3"/>
        <v>43448</v>
      </c>
      <c r="C18" s="64"/>
      <c r="D18" s="72"/>
      <c r="E18" s="68"/>
      <c r="F18" s="66"/>
      <c r="G18" s="148"/>
      <c r="H18" s="60">
        <f t="shared" si="0"/>
        <v>0</v>
      </c>
      <c r="I18" s="74"/>
      <c r="J18" s="74"/>
      <c r="K18" s="69">
        <f t="shared" si="1"/>
        <v>0</v>
      </c>
      <c r="L18" s="68"/>
      <c r="M18" s="70">
        <f t="shared" si="2"/>
        <v>0</v>
      </c>
    </row>
    <row r="19" spans="1:13" ht="18" customHeight="1">
      <c r="A19" s="21">
        <v>15</v>
      </c>
      <c r="B19" s="23">
        <f t="shared" si="3"/>
        <v>43449</v>
      </c>
      <c r="C19" s="64"/>
      <c r="D19" s="72"/>
      <c r="E19" s="68"/>
      <c r="F19" s="66"/>
      <c r="G19" s="148"/>
      <c r="H19" s="60">
        <f t="shared" si="0"/>
        <v>0</v>
      </c>
      <c r="I19" s="74"/>
      <c r="J19" s="74"/>
      <c r="K19" s="69">
        <f t="shared" si="1"/>
        <v>0</v>
      </c>
      <c r="L19" s="68"/>
      <c r="M19" s="70">
        <f t="shared" si="2"/>
        <v>0</v>
      </c>
    </row>
    <row r="20" spans="1:13" ht="18" customHeight="1">
      <c r="A20" s="21">
        <v>16</v>
      </c>
      <c r="B20" s="23">
        <f t="shared" si="3"/>
        <v>43450</v>
      </c>
      <c r="C20" s="64"/>
      <c r="D20" s="75"/>
      <c r="E20" s="68"/>
      <c r="F20" s="66"/>
      <c r="G20" s="148"/>
      <c r="H20" s="60">
        <f t="shared" si="0"/>
        <v>0</v>
      </c>
      <c r="I20" s="74"/>
      <c r="J20" s="74"/>
      <c r="K20" s="69">
        <f t="shared" si="1"/>
        <v>0</v>
      </c>
      <c r="L20" s="68"/>
      <c r="M20" s="70">
        <f t="shared" si="2"/>
        <v>0</v>
      </c>
    </row>
    <row r="21" spans="1:13" ht="18" customHeight="1">
      <c r="A21" s="21">
        <v>17</v>
      </c>
      <c r="B21" s="23">
        <f t="shared" si="3"/>
        <v>43451</v>
      </c>
      <c r="C21" s="64"/>
      <c r="D21" s="72"/>
      <c r="E21" s="73"/>
      <c r="F21" s="66"/>
      <c r="G21" s="148"/>
      <c r="H21" s="60">
        <f t="shared" si="0"/>
        <v>0</v>
      </c>
      <c r="I21" s="74"/>
      <c r="J21" s="74"/>
      <c r="K21" s="69">
        <f t="shared" si="1"/>
        <v>0</v>
      </c>
      <c r="L21" s="68"/>
      <c r="M21" s="70">
        <f t="shared" si="2"/>
        <v>0</v>
      </c>
    </row>
    <row r="22" spans="1:13" ht="18" customHeight="1">
      <c r="A22" s="21">
        <v>18</v>
      </c>
      <c r="B22" s="23">
        <f t="shared" si="3"/>
        <v>43452</v>
      </c>
      <c r="C22" s="64"/>
      <c r="D22" s="72"/>
      <c r="E22" s="73"/>
      <c r="F22" s="66"/>
      <c r="G22" s="148"/>
      <c r="H22" s="60">
        <f t="shared" si="0"/>
        <v>0</v>
      </c>
      <c r="I22" s="74"/>
      <c r="J22" s="74"/>
      <c r="K22" s="69">
        <f t="shared" si="1"/>
        <v>0</v>
      </c>
      <c r="L22" s="68"/>
      <c r="M22" s="70">
        <f t="shared" si="2"/>
        <v>0</v>
      </c>
    </row>
    <row r="23" spans="1:13" ht="18" customHeight="1">
      <c r="A23" s="21">
        <v>19</v>
      </c>
      <c r="B23" s="23">
        <f t="shared" si="3"/>
        <v>43453</v>
      </c>
      <c r="C23" s="64"/>
      <c r="D23" s="72"/>
      <c r="E23" s="68"/>
      <c r="F23" s="66"/>
      <c r="G23" s="148"/>
      <c r="H23" s="60">
        <f t="shared" si="0"/>
        <v>0</v>
      </c>
      <c r="I23" s="74"/>
      <c r="J23" s="74"/>
      <c r="K23" s="69">
        <f t="shared" si="1"/>
        <v>0</v>
      </c>
      <c r="L23" s="68"/>
      <c r="M23" s="70">
        <f t="shared" si="2"/>
        <v>0</v>
      </c>
    </row>
    <row r="24" spans="1:13" ht="18" customHeight="1">
      <c r="A24" s="21">
        <v>20</v>
      </c>
      <c r="B24" s="23">
        <f t="shared" si="3"/>
        <v>43454</v>
      </c>
      <c r="C24" s="64"/>
      <c r="D24" s="72"/>
      <c r="E24" s="68"/>
      <c r="F24" s="66"/>
      <c r="G24" s="148"/>
      <c r="H24" s="60">
        <f t="shared" si="0"/>
        <v>0</v>
      </c>
      <c r="I24" s="74"/>
      <c r="J24" s="74"/>
      <c r="K24" s="69">
        <f t="shared" si="1"/>
        <v>0</v>
      </c>
      <c r="L24" s="68"/>
      <c r="M24" s="70">
        <f t="shared" si="2"/>
        <v>0</v>
      </c>
    </row>
    <row r="25" spans="1:13" ht="18" customHeight="1">
      <c r="A25" s="21">
        <v>21</v>
      </c>
      <c r="B25" s="23">
        <f t="shared" si="3"/>
        <v>43455</v>
      </c>
      <c r="C25" s="64"/>
      <c r="D25" s="72"/>
      <c r="E25" s="68"/>
      <c r="F25" s="66"/>
      <c r="G25" s="148"/>
      <c r="H25" s="60">
        <f t="shared" si="0"/>
        <v>0</v>
      </c>
      <c r="I25" s="74"/>
      <c r="J25" s="74"/>
      <c r="K25" s="69">
        <f t="shared" si="1"/>
        <v>0</v>
      </c>
      <c r="L25" s="68"/>
      <c r="M25" s="70">
        <f t="shared" si="2"/>
        <v>0</v>
      </c>
    </row>
    <row r="26" spans="1:13" ht="18" customHeight="1">
      <c r="A26" s="21">
        <v>22</v>
      </c>
      <c r="B26" s="23">
        <f t="shared" si="3"/>
        <v>43456</v>
      </c>
      <c r="C26" s="64"/>
      <c r="D26" s="72"/>
      <c r="E26" s="68"/>
      <c r="F26" s="66"/>
      <c r="G26" s="148"/>
      <c r="H26" s="60">
        <f t="shared" si="0"/>
        <v>0</v>
      </c>
      <c r="I26" s="74"/>
      <c r="J26" s="74"/>
      <c r="K26" s="69">
        <f t="shared" si="1"/>
        <v>0</v>
      </c>
      <c r="L26" s="68"/>
      <c r="M26" s="70">
        <f t="shared" si="2"/>
        <v>0</v>
      </c>
    </row>
    <row r="27" spans="1:13" ht="18" customHeight="1">
      <c r="A27" s="21">
        <v>23</v>
      </c>
      <c r="B27" s="23">
        <f t="shared" si="3"/>
        <v>43457</v>
      </c>
      <c r="C27" s="64"/>
      <c r="D27" s="72"/>
      <c r="E27" s="68"/>
      <c r="F27" s="66"/>
      <c r="G27" s="148"/>
      <c r="H27" s="60">
        <f t="shared" si="0"/>
        <v>0</v>
      </c>
      <c r="I27" s="74"/>
      <c r="J27" s="76"/>
      <c r="K27" s="69">
        <f t="shared" si="1"/>
        <v>0</v>
      </c>
      <c r="L27" s="68"/>
      <c r="M27" s="70">
        <f t="shared" si="2"/>
        <v>0</v>
      </c>
    </row>
    <row r="28" spans="1:13" ht="18" customHeight="1">
      <c r="A28" s="21">
        <v>24</v>
      </c>
      <c r="B28" s="23">
        <f t="shared" si="3"/>
        <v>43458</v>
      </c>
      <c r="C28" s="64"/>
      <c r="D28" s="72"/>
      <c r="E28" s="68"/>
      <c r="F28" s="66"/>
      <c r="G28" s="148"/>
      <c r="H28" s="60">
        <f t="shared" si="0"/>
        <v>0</v>
      </c>
      <c r="I28" s="74"/>
      <c r="J28" s="76"/>
      <c r="K28" s="69">
        <f t="shared" si="1"/>
        <v>0</v>
      </c>
      <c r="L28" s="68"/>
      <c r="M28" s="70">
        <f t="shared" si="2"/>
        <v>0</v>
      </c>
    </row>
    <row r="29" spans="1:13" ht="18" customHeight="1">
      <c r="A29" s="21">
        <v>25</v>
      </c>
      <c r="B29" s="23">
        <f t="shared" si="3"/>
        <v>43459</v>
      </c>
      <c r="C29" s="64"/>
      <c r="D29" s="72"/>
      <c r="E29" s="68"/>
      <c r="F29" s="66"/>
      <c r="G29" s="148"/>
      <c r="H29" s="60">
        <f t="shared" si="0"/>
        <v>0</v>
      </c>
      <c r="I29" s="74"/>
      <c r="J29" s="74"/>
      <c r="K29" s="69">
        <f t="shared" si="1"/>
        <v>0</v>
      </c>
      <c r="L29" s="68"/>
      <c r="M29" s="70">
        <f t="shared" si="2"/>
        <v>0</v>
      </c>
    </row>
    <row r="30" spans="1:13" ht="18" customHeight="1">
      <c r="A30" s="21">
        <v>26</v>
      </c>
      <c r="B30" s="23">
        <f t="shared" si="3"/>
        <v>43460</v>
      </c>
      <c r="C30" s="64"/>
      <c r="D30" s="72"/>
      <c r="E30" s="73"/>
      <c r="F30" s="66"/>
      <c r="G30" s="148"/>
      <c r="H30" s="60">
        <f t="shared" si="0"/>
        <v>0</v>
      </c>
      <c r="I30" s="74"/>
      <c r="J30" s="76"/>
      <c r="K30" s="69">
        <f t="shared" si="1"/>
        <v>0</v>
      </c>
      <c r="L30" s="68"/>
      <c r="M30" s="70">
        <f t="shared" si="2"/>
        <v>0</v>
      </c>
    </row>
    <row r="31" spans="1:13" ht="18" customHeight="1">
      <c r="A31" s="21">
        <v>27</v>
      </c>
      <c r="B31" s="23">
        <f t="shared" si="3"/>
        <v>43461</v>
      </c>
      <c r="C31" s="64"/>
      <c r="D31" s="72"/>
      <c r="E31" s="68"/>
      <c r="F31" s="66"/>
      <c r="G31" s="148"/>
      <c r="H31" s="60">
        <f t="shared" si="0"/>
        <v>0</v>
      </c>
      <c r="I31" s="74"/>
      <c r="J31" s="74"/>
      <c r="K31" s="69">
        <f t="shared" si="1"/>
        <v>0</v>
      </c>
      <c r="L31" s="68"/>
      <c r="M31" s="70">
        <f t="shared" si="2"/>
        <v>0</v>
      </c>
    </row>
    <row r="32" spans="1:13" ht="18" customHeight="1">
      <c r="A32" s="21">
        <v>28</v>
      </c>
      <c r="B32" s="23">
        <f t="shared" si="3"/>
        <v>43462</v>
      </c>
      <c r="C32" s="64"/>
      <c r="D32" s="72"/>
      <c r="E32" s="68"/>
      <c r="F32" s="66"/>
      <c r="G32" s="148"/>
      <c r="H32" s="60">
        <f t="shared" si="0"/>
        <v>0</v>
      </c>
      <c r="I32" s="74"/>
      <c r="J32" s="74"/>
      <c r="K32" s="69">
        <f t="shared" si="1"/>
        <v>0</v>
      </c>
      <c r="L32" s="68"/>
      <c r="M32" s="70">
        <f t="shared" si="2"/>
        <v>0</v>
      </c>
    </row>
    <row r="33" spans="1:13" ht="18" customHeight="1">
      <c r="A33" s="21">
        <v>29</v>
      </c>
      <c r="B33" s="23">
        <f>IF(ISBLANK(A33)=TRUE,"",DATE(YEAR(A$1),MONTH(A$1),A33))</f>
        <v>43463</v>
      </c>
      <c r="C33" s="64"/>
      <c r="D33" s="72"/>
      <c r="E33" s="68"/>
      <c r="F33" s="66"/>
      <c r="G33" s="148"/>
      <c r="H33" s="60">
        <f t="shared" si="0"/>
        <v>0</v>
      </c>
      <c r="I33" s="74"/>
      <c r="J33" s="74"/>
      <c r="K33" s="69">
        <f t="shared" si="1"/>
        <v>0</v>
      </c>
      <c r="L33" s="68"/>
      <c r="M33" s="70">
        <f t="shared" si="2"/>
        <v>0</v>
      </c>
    </row>
    <row r="34" spans="1:13" ht="18" customHeight="1">
      <c r="A34" s="21">
        <v>30</v>
      </c>
      <c r="B34" s="23">
        <f>IF(ISBLANK(A34)=TRUE,"",DATE(YEAR(A$1),MONTH(A$1),A34))</f>
        <v>43464</v>
      </c>
      <c r="C34" s="64"/>
      <c r="D34" s="72"/>
      <c r="E34" s="68"/>
      <c r="F34" s="147"/>
      <c r="G34" s="148"/>
      <c r="H34" s="60">
        <f t="shared" si="0"/>
        <v>0</v>
      </c>
      <c r="I34" s="74"/>
      <c r="J34" s="74"/>
      <c r="K34" s="69">
        <f t="shared" si="1"/>
        <v>0</v>
      </c>
      <c r="L34" s="68"/>
      <c r="M34" s="70">
        <f t="shared" si="2"/>
        <v>0</v>
      </c>
    </row>
    <row r="35" spans="1:13" ht="18" customHeight="1">
      <c r="A35" s="36">
        <v>31</v>
      </c>
      <c r="B35" s="37">
        <f>IF(ISBLANK(A35)=TRUE,"",DATE(YEAR(A$1),MONTH(A$1),A35))</f>
        <v>43465</v>
      </c>
      <c r="C35" s="166"/>
      <c r="D35" s="78"/>
      <c r="E35" s="79"/>
      <c r="F35" s="80"/>
      <c r="G35" s="81"/>
      <c r="H35" s="149">
        <f t="shared" si="0"/>
        <v>0</v>
      </c>
      <c r="I35" s="82"/>
      <c r="J35" s="82"/>
      <c r="K35" s="83">
        <f t="shared" si="1"/>
        <v>0</v>
      </c>
      <c r="L35" s="84"/>
      <c r="M35" s="85">
        <f t="shared" si="2"/>
        <v>0</v>
      </c>
    </row>
    <row r="36" spans="1:13" ht="18" customHeight="1">
      <c r="A36" s="274" t="s">
        <v>32</v>
      </c>
      <c r="B36" s="275"/>
      <c r="C36" s="165"/>
      <c r="D36" s="162"/>
      <c r="E36" s="150"/>
      <c r="F36" s="58"/>
      <c r="G36" s="151"/>
      <c r="H36" s="60">
        <f t="shared" si="0"/>
        <v>0</v>
      </c>
      <c r="I36" s="152"/>
      <c r="J36" s="152"/>
      <c r="K36" s="153">
        <f t="shared" si="1"/>
        <v>0</v>
      </c>
      <c r="L36" s="61"/>
      <c r="M36" s="63">
        <f>+E36-F36-H36-K36-L36</f>
        <v>0</v>
      </c>
    </row>
    <row r="37" spans="1:13" ht="18" customHeight="1">
      <c r="A37" s="276"/>
      <c r="B37" s="277"/>
      <c r="C37" s="77"/>
      <c r="D37" s="163"/>
      <c r="E37" s="73"/>
      <c r="F37" s="66"/>
      <c r="G37" s="148"/>
      <c r="H37" s="60">
        <f t="shared" si="0"/>
        <v>0</v>
      </c>
      <c r="I37" s="74"/>
      <c r="J37" s="74"/>
      <c r="K37" s="69">
        <f t="shared" si="1"/>
        <v>0</v>
      </c>
      <c r="L37" s="68"/>
      <c r="M37" s="70">
        <f>+E37-F37-H37-K37-L37</f>
        <v>0</v>
      </c>
    </row>
    <row r="38" spans="1:13" ht="18" customHeight="1">
      <c r="A38" s="276"/>
      <c r="B38" s="277"/>
      <c r="C38" s="77"/>
      <c r="D38" s="163"/>
      <c r="E38" s="73"/>
      <c r="F38" s="66"/>
      <c r="G38" s="148"/>
      <c r="H38" s="60">
        <f t="shared" si="0"/>
        <v>0</v>
      </c>
      <c r="I38" s="74"/>
      <c r="J38" s="74"/>
      <c r="K38" s="69">
        <f t="shared" si="1"/>
        <v>0</v>
      </c>
      <c r="L38" s="68"/>
      <c r="M38" s="70">
        <f>+E38-F38-H38-K38-L38</f>
        <v>0</v>
      </c>
    </row>
    <row r="39" spans="1:13" ht="18" customHeight="1">
      <c r="A39" s="276"/>
      <c r="B39" s="277"/>
      <c r="C39" s="77"/>
      <c r="D39" s="163"/>
      <c r="E39" s="73"/>
      <c r="F39" s="66"/>
      <c r="G39" s="148"/>
      <c r="H39" s="60">
        <f t="shared" si="0"/>
        <v>0</v>
      </c>
      <c r="I39" s="74"/>
      <c r="J39" s="74"/>
      <c r="K39" s="69">
        <f t="shared" si="1"/>
        <v>0</v>
      </c>
      <c r="L39" s="68"/>
      <c r="M39" s="70">
        <f>+E39-F39-H39-K39-L39</f>
        <v>0</v>
      </c>
    </row>
    <row r="40" spans="1:13" ht="18" customHeight="1" thickBot="1">
      <c r="A40" s="278"/>
      <c r="B40" s="279"/>
      <c r="C40" s="77"/>
      <c r="D40" s="164"/>
      <c r="E40" s="154"/>
      <c r="F40" s="155"/>
      <c r="G40" s="156"/>
      <c r="H40" s="60">
        <f t="shared" si="0"/>
        <v>0</v>
      </c>
      <c r="I40" s="157"/>
      <c r="J40" s="157"/>
      <c r="K40" s="158">
        <f t="shared" si="1"/>
        <v>0</v>
      </c>
      <c r="L40" s="159"/>
      <c r="M40" s="160">
        <f>+E40-F40-H40-K40-L40</f>
        <v>0</v>
      </c>
    </row>
    <row r="41" spans="1:13" ht="24.95" customHeight="1" thickTop="1">
      <c r="A41" s="267" t="s">
        <v>29</v>
      </c>
      <c r="B41" s="268"/>
      <c r="C41" s="283">
        <f>COUNTA(C5:C40)</f>
        <v>0</v>
      </c>
      <c r="D41" s="284"/>
      <c r="E41" s="125">
        <f t="shared" ref="E41:M41" si="4">SUM(E5:E40)</f>
        <v>0</v>
      </c>
      <c r="F41" s="126">
        <f t="shared" si="4"/>
        <v>0</v>
      </c>
      <c r="G41" s="127">
        <f t="shared" si="4"/>
        <v>0</v>
      </c>
      <c r="H41" s="126">
        <f t="shared" si="4"/>
        <v>0</v>
      </c>
      <c r="I41" s="126">
        <f t="shared" si="4"/>
        <v>0</v>
      </c>
      <c r="J41" s="126">
        <f t="shared" si="4"/>
        <v>0</v>
      </c>
      <c r="K41" s="128">
        <f t="shared" si="4"/>
        <v>0</v>
      </c>
      <c r="L41" s="129">
        <f t="shared" si="4"/>
        <v>0</v>
      </c>
      <c r="M41" s="130">
        <f t="shared" si="4"/>
        <v>0</v>
      </c>
    </row>
    <row r="42" spans="1:13" ht="16.5" customHeight="1"/>
    <row r="43" spans="1:13" ht="18" customHeight="1" thickBot="1">
      <c r="A43" s="252" t="s">
        <v>19</v>
      </c>
      <c r="B43" s="253"/>
      <c r="C43" s="249" t="s">
        <v>31</v>
      </c>
      <c r="D43" s="47"/>
      <c r="E43" s="47"/>
      <c r="F43" s="47"/>
      <c r="G43" s="47"/>
      <c r="H43" s="47"/>
      <c r="I43" s="48"/>
      <c r="K43" s="109" t="s">
        <v>38</v>
      </c>
      <c r="L43" s="110" t="s">
        <v>39</v>
      </c>
      <c r="M43" s="116" t="s">
        <v>40</v>
      </c>
    </row>
    <row r="44" spans="1:13" ht="18" customHeight="1" thickBot="1">
      <c r="A44" s="254"/>
      <c r="B44" s="255"/>
      <c r="C44" s="250"/>
      <c r="D44" s="245" t="str">
        <f>行き先マスタ!B4</f>
        <v>現場A</v>
      </c>
      <c r="E44" s="245" t="str">
        <f>行き先マスタ!B5</f>
        <v>現場B</v>
      </c>
      <c r="F44" s="245" t="str">
        <f>行き先マスタ!B6</f>
        <v>工場C</v>
      </c>
      <c r="G44" s="245" t="str">
        <f>行き先マスタ!B7</f>
        <v>工場D</v>
      </c>
      <c r="H44" s="245" t="str">
        <f>行き先マスタ!B8</f>
        <v>回送</v>
      </c>
      <c r="I44" s="269" t="str">
        <f>行き先マスタ!B9</f>
        <v>その他</v>
      </c>
      <c r="K44" s="108" t="s">
        <v>44</v>
      </c>
      <c r="L44" s="121" t="s">
        <v>41</v>
      </c>
      <c r="M44" s="118">
        <v>10000</v>
      </c>
    </row>
    <row r="45" spans="1:13" ht="18" customHeight="1">
      <c r="A45" s="256"/>
      <c r="B45" s="257"/>
      <c r="C45" s="251"/>
      <c r="D45" s="246"/>
      <c r="E45" s="246"/>
      <c r="F45" s="246"/>
      <c r="G45" s="246"/>
      <c r="H45" s="246"/>
      <c r="I45" s="270"/>
      <c r="K45" s="17" t="s">
        <v>34</v>
      </c>
      <c r="L45" s="112">
        <v>1.35</v>
      </c>
      <c r="M45" s="117">
        <f>ROUND(M44*L45,0)</f>
        <v>13500</v>
      </c>
    </row>
    <row r="46" spans="1:13" ht="18" customHeight="1" thickBot="1">
      <c r="A46" s="263" t="s">
        <v>18</v>
      </c>
      <c r="B46" s="264"/>
      <c r="C46" s="38">
        <f>C41</f>
        <v>0</v>
      </c>
      <c r="D46" s="95">
        <f t="shared" ref="D46:I46" si="5">COUNTIF($C5:$C35,D44)</f>
        <v>0</v>
      </c>
      <c r="E46" s="95">
        <f t="shared" si="5"/>
        <v>0</v>
      </c>
      <c r="F46" s="95">
        <f t="shared" si="5"/>
        <v>0</v>
      </c>
      <c r="G46" s="95">
        <f t="shared" si="5"/>
        <v>0</v>
      </c>
      <c r="H46" s="95">
        <f t="shared" si="5"/>
        <v>0</v>
      </c>
      <c r="I46" s="50">
        <f t="shared" si="5"/>
        <v>0</v>
      </c>
      <c r="K46" s="111" t="s">
        <v>35</v>
      </c>
      <c r="L46" s="113">
        <v>1.5</v>
      </c>
      <c r="M46" s="119">
        <f>ROUND(M44*L46,0)</f>
        <v>15000</v>
      </c>
    </row>
    <row r="47" spans="1:13" ht="18" customHeight="1" thickBot="1">
      <c r="A47" s="265" t="s">
        <v>25</v>
      </c>
      <c r="B47" s="266"/>
      <c r="C47" s="39">
        <f>E41</f>
        <v>0</v>
      </c>
      <c r="D47" s="96">
        <f t="shared" ref="D47:I47" si="6">SUMIF($C5:$C35,D44,$E5:$E35)</f>
        <v>0</v>
      </c>
      <c r="E47" s="96">
        <f t="shared" si="6"/>
        <v>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52">
        <f t="shared" si="6"/>
        <v>0</v>
      </c>
      <c r="K47" s="107" t="s">
        <v>36</v>
      </c>
      <c r="L47" s="122" t="s">
        <v>41</v>
      </c>
      <c r="M47" s="120">
        <v>1250</v>
      </c>
    </row>
    <row r="48" spans="1:13" ht="18" customHeight="1" thickBot="1">
      <c r="A48" s="247" t="s">
        <v>20</v>
      </c>
      <c r="B48" s="248"/>
      <c r="C48" s="53">
        <f>M41</f>
        <v>0</v>
      </c>
      <c r="D48" s="94">
        <f t="shared" ref="D48:I48" si="7">SUMIF($C5:$C35,D44,$M5:$M35)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  <c r="I48" s="55">
        <f t="shared" si="7"/>
        <v>0</v>
      </c>
      <c r="K48" s="114" t="s">
        <v>2</v>
      </c>
      <c r="L48" s="115">
        <v>1.25</v>
      </c>
      <c r="M48" s="123">
        <f>ROUND(M47*L48,0)</f>
        <v>1563</v>
      </c>
    </row>
    <row r="49" spans="1:13" ht="16.5" customHeight="1"/>
    <row r="50" spans="1:13" ht="14.25" customHeight="1">
      <c r="A50" s="40"/>
      <c r="B50" s="40"/>
      <c r="C50" s="41"/>
      <c r="E50" s="281" t="s">
        <v>25</v>
      </c>
      <c r="F50" s="271" t="s">
        <v>30</v>
      </c>
      <c r="G50" s="243" t="s">
        <v>28</v>
      </c>
      <c r="H50" s="243" t="s">
        <v>4</v>
      </c>
      <c r="I50" s="261" t="s">
        <v>26</v>
      </c>
      <c r="J50" s="235" t="s">
        <v>27</v>
      </c>
      <c r="K50" s="307" t="s">
        <v>16</v>
      </c>
      <c r="L50" s="303" t="s">
        <v>33</v>
      </c>
      <c r="M50" s="271" t="s">
        <v>22</v>
      </c>
    </row>
    <row r="51" spans="1:13" ht="14.25" customHeight="1" thickBot="1">
      <c r="A51" s="40"/>
      <c r="B51" s="40"/>
      <c r="C51" s="41"/>
      <c r="E51" s="282"/>
      <c r="F51" s="272"/>
      <c r="G51" s="244"/>
      <c r="H51" s="244"/>
      <c r="I51" s="262"/>
      <c r="J51" s="236"/>
      <c r="K51" s="308"/>
      <c r="L51" s="304"/>
      <c r="M51" s="300"/>
    </row>
    <row r="52" spans="1:13" ht="14.25" customHeight="1">
      <c r="C52" s="15"/>
      <c r="E52" s="298">
        <f>E41</f>
        <v>0</v>
      </c>
      <c r="F52" s="294"/>
      <c r="G52" s="237"/>
      <c r="H52" s="239"/>
      <c r="I52" s="241">
        <f>K41</f>
        <v>0</v>
      </c>
      <c r="J52" s="296">
        <f>L41</f>
        <v>0</v>
      </c>
      <c r="K52" s="258">
        <v>0</v>
      </c>
      <c r="L52" s="305">
        <f>SUM(F52:K53)</f>
        <v>0</v>
      </c>
      <c r="M52" s="301">
        <f>E52-L52</f>
        <v>0</v>
      </c>
    </row>
    <row r="53" spans="1:13" ht="14.25" customHeight="1" thickBot="1">
      <c r="C53" s="15"/>
      <c r="E53" s="299"/>
      <c r="F53" s="295"/>
      <c r="G53" s="238"/>
      <c r="H53" s="240"/>
      <c r="I53" s="242"/>
      <c r="J53" s="297"/>
      <c r="K53" s="259"/>
      <c r="L53" s="306"/>
      <c r="M53" s="302"/>
    </row>
    <row r="54" spans="1:13" ht="12" customHeight="1">
      <c r="I54" s="103"/>
      <c r="J54" s="16"/>
      <c r="L54" s="104"/>
      <c r="M54" s="105"/>
    </row>
    <row r="55" spans="1:13" ht="12" customHeight="1">
      <c r="H55" s="16"/>
      <c r="I55" s="16"/>
      <c r="J55" s="16"/>
      <c r="L55" s="106"/>
      <c r="M55" s="106"/>
    </row>
  </sheetData>
  <mergeCells count="43">
    <mergeCell ref="A36:B40"/>
    <mergeCell ref="A1:C1"/>
    <mergeCell ref="L1:M1"/>
    <mergeCell ref="A3:A4"/>
    <mergeCell ref="B3:B4"/>
    <mergeCell ref="C3:C4"/>
    <mergeCell ref="E3:E4"/>
    <mergeCell ref="F3:F4"/>
    <mergeCell ref="J3:J4"/>
    <mergeCell ref="L3:L4"/>
    <mergeCell ref="A47:B47"/>
    <mergeCell ref="A41:B41"/>
    <mergeCell ref="C41:D41"/>
    <mergeCell ref="A43:B45"/>
    <mergeCell ref="C43:C45"/>
    <mergeCell ref="D44:D45"/>
    <mergeCell ref="F44:F45"/>
    <mergeCell ref="G44:G45"/>
    <mergeCell ref="H44:H45"/>
    <mergeCell ref="I44:I45"/>
    <mergeCell ref="A46:B46"/>
    <mergeCell ref="E44:E45"/>
    <mergeCell ref="A48:B48"/>
    <mergeCell ref="E50:E51"/>
    <mergeCell ref="F50:F51"/>
    <mergeCell ref="G50:G51"/>
    <mergeCell ref="H50:H51"/>
    <mergeCell ref="E52:E53"/>
    <mergeCell ref="F52:F53"/>
    <mergeCell ref="G52:G53"/>
    <mergeCell ref="H52:H53"/>
    <mergeCell ref="I52:I53"/>
    <mergeCell ref="K52:K53"/>
    <mergeCell ref="L52:L53"/>
    <mergeCell ref="M52:M53"/>
    <mergeCell ref="G1:J1"/>
    <mergeCell ref="J50:J51"/>
    <mergeCell ref="K50:K51"/>
    <mergeCell ref="L50:L51"/>
    <mergeCell ref="M50:M51"/>
    <mergeCell ref="J52:J53"/>
    <mergeCell ref="I50:I51"/>
    <mergeCell ref="M3:M4"/>
  </mergeCells>
  <phoneticPr fontId="2"/>
  <printOptions horizontalCentered="1" verticalCentered="1"/>
  <pageMargins left="0.39370078740157483" right="0.39370078740157483" top="0.39370078740157483" bottom="0.39370078740157483" header="0.23622047244094491" footer="0.19685039370078741"/>
  <pageSetup paperSize="9" scale="8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行き先マスタ!$B$4:$B$9</xm:f>
          </x14:formula1>
          <xm:sqref>C5:C40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【使い方】</vt:lpstr>
      <vt:lpstr>行き先マスタ</vt:lpstr>
      <vt:lpstr>月次集計表</vt:lpstr>
      <vt:lpstr>①</vt:lpstr>
      <vt:lpstr>②</vt:lpstr>
      <vt:lpstr>③</vt:lpstr>
      <vt:lpstr>④</vt:lpstr>
      <vt:lpstr>⑤</vt:lpstr>
      <vt:lpstr>⑥</vt:lpstr>
      <vt:lpstr>⑦</vt:lpstr>
      <vt:lpstr>⑧</vt:lpstr>
      <vt:lpstr>⑨</vt:lpstr>
      <vt:lpstr>⑩</vt:lpstr>
      <vt:lpstr>⑪</vt:lpstr>
      <vt:lpstr>⑫</vt:lpstr>
      <vt:lpstr>⑬</vt:lpstr>
      <vt:lpstr>⑭</vt:lpstr>
      <vt:lpstr>⑮</vt:lpstr>
      <vt:lpstr>⑯</vt:lpstr>
      <vt:lpstr>⑰</vt:lpstr>
      <vt:lpstr>⑱</vt:lpstr>
      <vt:lpstr>⑲</vt:lpstr>
      <vt:lpstr>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結城組㈱</dc:creator>
  <cp:lastModifiedBy>Keiei Partners Corp.</cp:lastModifiedBy>
  <cp:lastPrinted>2018-12-19T06:05:58Z</cp:lastPrinted>
  <dcterms:created xsi:type="dcterms:W3CDTF">2008-10-20T02:55:07Z</dcterms:created>
  <dcterms:modified xsi:type="dcterms:W3CDTF">2019-03-06T02:37:05Z</dcterms:modified>
</cp:coreProperties>
</file>